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60" windowWidth="14496" windowHeight="9372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7" i="1" l="1"/>
  <c r="L22" i="1"/>
  <c r="L20" i="1"/>
  <c r="L21" i="1" s="1"/>
  <c r="L19" i="1"/>
  <c r="L18" i="1"/>
  <c r="J21" i="1" l="1"/>
  <c r="J22" i="1" l="1"/>
  <c r="J18" i="1"/>
  <c r="J17" i="1"/>
  <c r="J19" i="1" s="1"/>
  <c r="J20" i="1" s="1"/>
  <c r="J6" i="1"/>
  <c r="J5" i="1"/>
  <c r="J10" i="1"/>
  <c r="J7" i="1"/>
  <c r="J11" i="1"/>
  <c r="J8" i="1" l="1"/>
  <c r="J9" i="1" s="1"/>
  <c r="J12" i="1" s="1"/>
  <c r="K7" i="1" s="1"/>
  <c r="J24" i="1"/>
  <c r="L24" i="1" s="1"/>
  <c r="J23" i="1"/>
  <c r="L25" i="1" s="1"/>
  <c r="J13" i="1"/>
  <c r="K8" i="1" s="1"/>
  <c r="L13" i="1"/>
  <c r="L15" i="1"/>
  <c r="L26" i="1" l="1"/>
  <c r="L27" i="1" s="1"/>
  <c r="J26" i="1" s="1"/>
  <c r="K9" i="1"/>
  <c r="K10" i="1" s="1"/>
  <c r="F15" i="1" s="1"/>
  <c r="K11" i="1"/>
  <c r="F16" i="1" s="1"/>
  <c r="L16" i="1"/>
  <c r="L17" i="1" s="1"/>
  <c r="J27" i="1" l="1"/>
  <c r="J28" i="1" s="1"/>
  <c r="L28" i="1"/>
  <c r="F31" i="1" s="1"/>
  <c r="L29" i="1"/>
  <c r="F32" i="1" s="1"/>
  <c r="J29" i="1" l="1"/>
  <c r="J34" i="1" s="1"/>
  <c r="F33" i="1" s="1"/>
  <c r="J30" i="1"/>
  <c r="J31" i="1"/>
  <c r="J32" i="1" l="1"/>
  <c r="J33" i="1" s="1"/>
</calcChain>
</file>

<file path=xl/sharedStrings.xml><?xml version="1.0" encoding="utf-8"?>
<sst xmlns="http://schemas.openxmlformats.org/spreadsheetml/2006/main" count="88" uniqueCount="48">
  <si>
    <t>Veloc Propagación</t>
  </si>
  <si>
    <t>R</t>
  </si>
  <si>
    <t>X</t>
  </si>
  <si>
    <r>
      <t>Z</t>
    </r>
    <r>
      <rPr>
        <vertAlign val="subscript"/>
        <sz val="12"/>
        <rFont val="Arial"/>
        <family val="2"/>
      </rPr>
      <t>0</t>
    </r>
  </si>
  <si>
    <r>
      <t>Z</t>
    </r>
    <r>
      <rPr>
        <vertAlign val="subscript"/>
        <sz val="12"/>
        <rFont val="Arial"/>
        <family val="2"/>
      </rPr>
      <t>L</t>
    </r>
  </si>
  <si>
    <t>Frecuencia (MHz)</t>
  </si>
  <si>
    <t>Longitud fisica (mts)</t>
  </si>
  <si>
    <t>DATOS</t>
  </si>
  <si>
    <t>RESULTADO</t>
  </si>
  <si>
    <t>W</t>
  </si>
  <si>
    <t>MHz</t>
  </si>
  <si>
    <t>mts</t>
  </si>
  <si>
    <t>c</t>
  </si>
  <si>
    <t>Zin</t>
  </si>
  <si>
    <t>CALCULO DE LA IMPEDANCIA DE LA CARGA DE UNA LINEA DE TRANSMISION EN FUNCION DE LA IMPEDANCIA DE ENTRADA</t>
  </si>
  <si>
    <r>
      <t xml:space="preserve">Z </t>
    </r>
    <r>
      <rPr>
        <b/>
        <vertAlign val="subscript"/>
        <sz val="14"/>
        <color indexed="9"/>
        <rFont val="Arial"/>
        <family val="2"/>
      </rPr>
      <t>L</t>
    </r>
  </si>
  <si>
    <t xml:space="preserve">Zo= </t>
  </si>
  <si>
    <t xml:space="preserve">i= </t>
  </si>
  <si>
    <t>,</t>
  </si>
  <si>
    <t xml:space="preserve">BH= </t>
  </si>
  <si>
    <t xml:space="preserve">Tang BH= </t>
  </si>
  <si>
    <t>Zo*tg BH=</t>
  </si>
  <si>
    <t xml:space="preserve">Zt= </t>
  </si>
  <si>
    <t>H=</t>
  </si>
  <si>
    <r>
      <t>IMPEDANCIA DE ENTRADA DE UNA LINEA DE TRANSMISION CARGADA CON Z</t>
    </r>
    <r>
      <rPr>
        <vertAlign val="subscript"/>
        <sz val="12"/>
        <rFont val="Arial"/>
        <family val="2"/>
      </rPr>
      <t>L  SEGÚN JORDAN PÁG 257</t>
    </r>
  </si>
  <si>
    <t>Zo tg BH=</t>
  </si>
  <si>
    <t>Zo</t>
  </si>
  <si>
    <t>Ze</t>
  </si>
  <si>
    <t>λ</t>
  </si>
  <si>
    <t>Ze*tgBH</t>
  </si>
  <si>
    <t>Zt*tg BH=</t>
  </si>
  <si>
    <t>Zl-Zo</t>
  </si>
  <si>
    <t>Zl+Zo</t>
  </si>
  <si>
    <t>ROE</t>
  </si>
  <si>
    <t>Div</t>
  </si>
  <si>
    <t>Módulo</t>
  </si>
  <si>
    <r>
      <rPr>
        <sz val="10"/>
        <color theme="0" tint="-0.499984740745262"/>
        <rFont val="Calibri"/>
        <family val="2"/>
      </rPr>
      <t>λ</t>
    </r>
    <r>
      <rPr>
        <sz val="10"/>
        <color theme="0" tint="-0.499984740745262"/>
        <rFont val="Arial"/>
        <family val="2"/>
      </rPr>
      <t>=</t>
    </r>
  </si>
  <si>
    <r>
      <t xml:space="preserve">Módulo </t>
    </r>
    <r>
      <rPr>
        <sz val="10"/>
        <color theme="0" tint="-0.499984740745262"/>
        <rFont val="Cambria"/>
        <family val="1"/>
      </rPr>
      <t>Г</t>
    </r>
  </si>
  <si>
    <t>jtg BH</t>
  </si>
  <si>
    <t>real</t>
  </si>
  <si>
    <t>imagin</t>
  </si>
  <si>
    <t>fase de Г</t>
  </si>
  <si>
    <t>Tangente</t>
  </si>
  <si>
    <t>radianes</t>
  </si>
  <si>
    <t>Real</t>
  </si>
  <si>
    <t>Imagin</t>
  </si>
  <si>
    <t>Tang</t>
  </si>
  <si>
    <r>
      <t xml:space="preserve">Fase de </t>
    </r>
    <r>
      <rPr>
        <sz val="10"/>
        <color theme="0" tint="-0.499984740745262"/>
        <rFont val="Cambria"/>
        <family val="1"/>
      </rPr>
      <t>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</si>
</sst>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vertAlign val="subscript"/>
      <sz val="12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2"/>
      <name val="Symbol"/>
      <family val="1"/>
      <charset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Symbol"/>
      <family val="1"/>
      <charset val="2"/>
    </font>
    <font>
      <b/>
      <vertAlign val="subscript"/>
      <sz val="14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 tint="-0.499984740745262"/>
      <name val="Arial"/>
      <family val="2"/>
    </font>
    <font>
      <sz val="10"/>
      <color theme="0" tint="-0.499984740745262"/>
      <name val="Calibri"/>
      <family val="2"/>
    </font>
    <font>
      <sz val="10"/>
      <color theme="0" tint="-0.49998474074526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9" fillId="2" borderId="1" xfId="0" applyFont="1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0" fillId="3" borderId="7" xfId="0" applyFill="1" applyBorder="1"/>
    <xf numFmtId="0" fontId="0" fillId="3" borderId="8" xfId="0" applyFill="1" applyBorder="1"/>
    <xf numFmtId="0" fontId="4" fillId="4" borderId="10" xfId="0" applyFont="1" applyFill="1" applyBorder="1"/>
    <xf numFmtId="0" fontId="4" fillId="4" borderId="1" xfId="0" applyFont="1" applyFill="1" applyBorder="1"/>
    <xf numFmtId="0" fontId="4" fillId="4" borderId="11" xfId="0" applyFont="1" applyFill="1" applyBorder="1"/>
    <xf numFmtId="0" fontId="4" fillId="4" borderId="12" xfId="0" applyFont="1" applyFill="1" applyBorder="1"/>
    <xf numFmtId="0" fontId="4" fillId="4" borderId="13" xfId="0" applyFont="1" applyFill="1" applyBorder="1"/>
    <xf numFmtId="0" fontId="6" fillId="4" borderId="14" xfId="0" applyFon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4" fillId="4" borderId="16" xfId="0" applyFont="1" applyFill="1" applyBorder="1"/>
    <xf numFmtId="0" fontId="5" fillId="4" borderId="17" xfId="0" applyFont="1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4" fillId="4" borderId="19" xfId="0" applyFont="1" applyFill="1" applyBorder="1"/>
    <xf numFmtId="0" fontId="5" fillId="4" borderId="20" xfId="0" applyFont="1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4" fillId="4" borderId="22" xfId="0" applyFont="1" applyFill="1" applyBorder="1"/>
    <xf numFmtId="0" fontId="0" fillId="4" borderId="23" xfId="0" applyFill="1" applyBorder="1"/>
    <xf numFmtId="0" fontId="0" fillId="4" borderId="24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/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/>
    <xf numFmtId="0" fontId="8" fillId="2" borderId="10" xfId="0" applyFont="1" applyFill="1" applyBorder="1" applyAlignment="1">
      <alignment horizontal="center"/>
    </xf>
    <xf numFmtId="2" fontId="8" fillId="2" borderId="33" xfId="0" applyNumberFormat="1" applyFont="1" applyFill="1" applyBorder="1"/>
    <xf numFmtId="0" fontId="8" fillId="2" borderId="34" xfId="0" applyFont="1" applyFill="1" applyBorder="1" applyAlignment="1">
      <alignment horizontal="center"/>
    </xf>
    <xf numFmtId="2" fontId="8" fillId="2" borderId="35" xfId="0" applyNumberFormat="1" applyFont="1" applyFill="1" applyBorder="1"/>
    <xf numFmtId="0" fontId="9" fillId="2" borderId="36" xfId="0" applyFont="1" applyFill="1" applyBorder="1" applyAlignment="1">
      <alignment horizontal="center"/>
    </xf>
    <xf numFmtId="2" fontId="8" fillId="2" borderId="37" xfId="0" applyNumberFormat="1" applyFont="1" applyFill="1" applyBorder="1"/>
    <xf numFmtId="0" fontId="8" fillId="2" borderId="26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2" fontId="8" fillId="2" borderId="27" xfId="0" applyNumberFormat="1" applyFont="1" applyFill="1" applyBorder="1"/>
    <xf numFmtId="2" fontId="9" fillId="2" borderId="1" xfId="0" applyNumberFormat="1" applyFont="1" applyFill="1" applyBorder="1"/>
    <xf numFmtId="2" fontId="9" fillId="2" borderId="36" xfId="0" applyNumberFormat="1" applyFont="1" applyFill="1" applyBorder="1"/>
    <xf numFmtId="2" fontId="8" fillId="2" borderId="20" xfId="0" applyNumberFormat="1" applyFont="1" applyFill="1" applyBorder="1"/>
    <xf numFmtId="0" fontId="8" fillId="2" borderId="38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2" fontId="8" fillId="2" borderId="40" xfId="0" applyNumberFormat="1" applyFont="1" applyFill="1" applyBorder="1"/>
    <xf numFmtId="0" fontId="13" fillId="3" borderId="5" xfId="0" applyFont="1" applyFill="1" applyBorder="1" applyAlignment="1">
      <alignment horizontal="right"/>
    </xf>
    <xf numFmtId="0" fontId="13" fillId="3" borderId="0" xfId="0" applyFont="1" applyFill="1" applyBorder="1" applyAlignment="1">
      <alignment horizontal="right"/>
    </xf>
    <xf numFmtId="0" fontId="13" fillId="3" borderId="0" xfId="0" applyFont="1" applyFill="1" applyBorder="1"/>
    <xf numFmtId="0" fontId="13" fillId="3" borderId="6" xfId="0" applyFont="1" applyFill="1" applyBorder="1"/>
    <xf numFmtId="2" fontId="13" fillId="3" borderId="0" xfId="0" applyNumberFormat="1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2" fontId="13" fillId="3" borderId="0" xfId="0" applyNumberFormat="1" applyFont="1" applyFill="1" applyBorder="1"/>
    <xf numFmtId="0" fontId="11" fillId="3" borderId="0" xfId="0" applyFont="1" applyFill="1" applyBorder="1"/>
    <xf numFmtId="0" fontId="11" fillId="3" borderId="6" xfId="0" applyFont="1" applyFill="1" applyBorder="1"/>
    <xf numFmtId="0" fontId="11" fillId="3" borderId="8" xfId="0" applyFont="1" applyFill="1" applyBorder="1" applyAlignment="1">
      <alignment horizontal="right"/>
    </xf>
    <xf numFmtId="0" fontId="11" fillId="3" borderId="8" xfId="0" applyFont="1" applyFill="1" applyBorder="1"/>
    <xf numFmtId="0" fontId="11" fillId="3" borderId="9" xfId="0" applyFont="1" applyFill="1" applyBorder="1"/>
    <xf numFmtId="0" fontId="13" fillId="3" borderId="3" xfId="0" applyFont="1" applyFill="1" applyBorder="1" applyAlignment="1">
      <alignment horizontal="right"/>
    </xf>
    <xf numFmtId="0" fontId="13" fillId="3" borderId="3" xfId="0" applyFont="1" applyFill="1" applyBorder="1"/>
    <xf numFmtId="0" fontId="13" fillId="3" borderId="4" xfId="0" applyFont="1" applyFill="1" applyBorder="1"/>
    <xf numFmtId="0" fontId="13" fillId="3" borderId="41" xfId="0" applyFont="1" applyFill="1" applyBorder="1" applyAlignment="1">
      <alignment horizontal="right"/>
    </xf>
    <xf numFmtId="0" fontId="13" fillId="3" borderId="21" xfId="0" applyFont="1" applyFill="1" applyBorder="1" applyAlignment="1">
      <alignment horizontal="right"/>
    </xf>
    <xf numFmtId="0" fontId="13" fillId="3" borderId="42" xfId="0" applyFont="1" applyFill="1" applyBorder="1"/>
    <xf numFmtId="0" fontId="14" fillId="3" borderId="0" xfId="0" applyFont="1" applyFill="1" applyBorder="1" applyAlignment="1">
      <alignment horizontal="right"/>
    </xf>
    <xf numFmtId="0" fontId="13" fillId="3" borderId="42" xfId="0" applyFont="1" applyFill="1" applyBorder="1" applyAlignment="1">
      <alignment horizontal="left"/>
    </xf>
    <xf numFmtId="0" fontId="13" fillId="3" borderId="43" xfId="0" applyFont="1" applyFill="1" applyBorder="1"/>
    <xf numFmtId="0" fontId="13" fillId="3" borderId="21" xfId="0" applyFont="1" applyFill="1" applyBorder="1"/>
    <xf numFmtId="0" fontId="13" fillId="3" borderId="44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8" fillId="2" borderId="2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/>
    </xf>
    <xf numFmtId="0" fontId="0" fillId="3" borderId="29" xfId="0" applyFill="1" applyBorder="1"/>
    <xf numFmtId="0" fontId="13" fillId="3" borderId="45" xfId="0" applyFont="1" applyFill="1" applyBorder="1"/>
    <xf numFmtId="0" fontId="13" fillId="3" borderId="8" xfId="0" applyFont="1" applyFill="1" applyBorder="1" applyAlignment="1">
      <alignment horizontal="right"/>
    </xf>
    <xf numFmtId="0" fontId="13" fillId="3" borderId="8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167640</xdr:colOff>
      <xdr:row>2</xdr:row>
      <xdr:rowOff>0</xdr:rowOff>
    </xdr:from>
    <xdr:to>
      <xdr:col>9</xdr:col>
      <xdr:colOff>2141220</xdr:colOff>
      <xdr:row>4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3460" y="350520"/>
          <a:ext cx="1973580" cy="403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1973580</xdr:colOff>
      <xdr:row>16</xdr:row>
      <xdr:rowOff>68580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5820" y="2400300"/>
          <a:ext cx="197358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showGridLines="0" tabSelected="1" topLeftCell="A7" workbookViewId="0">
      <selection activeCell="M18" sqref="M18"/>
    </sheetView>
  </sheetViews>
  <sheetFormatPr baseColWidth="10" defaultRowHeight="13.2" x14ac:dyDescent="0.25"/>
  <cols>
    <col min="1" max="1" width="2.109375" customWidth="1"/>
    <col min="2" max="2" width="16.88671875" customWidth="1"/>
    <col min="3" max="3" width="1.33203125" customWidth="1"/>
    <col min="4" max="4" width="16.21875" customWidth="1"/>
    <col min="5" max="5" width="5" customWidth="1"/>
    <col min="6" max="6" width="8.44140625" customWidth="1"/>
    <col min="7" max="7" width="4" customWidth="1"/>
    <col min="8" max="8" width="3.44140625" style="40" customWidth="1"/>
    <col min="9" max="9" width="10.44140625" style="40" customWidth="1"/>
    <col min="10" max="10" width="36.21875" customWidth="1"/>
    <col min="11" max="11" width="11.5546875" customWidth="1"/>
    <col min="12" max="12" width="11.77734375" bestFit="1" customWidth="1"/>
    <col min="13" max="13" width="24.88671875" customWidth="1"/>
  </cols>
  <sheetData>
    <row r="1" spans="1:15" ht="13.8" thickBot="1" x14ac:dyDescent="0.3">
      <c r="A1" s="28"/>
      <c r="B1" s="28"/>
      <c r="C1" s="28"/>
      <c r="D1" s="28"/>
      <c r="E1" s="28"/>
      <c r="F1" s="28"/>
      <c r="G1" s="28"/>
      <c r="H1" s="38"/>
      <c r="I1" s="38"/>
      <c r="J1" s="28"/>
      <c r="K1" s="28"/>
      <c r="L1" s="28"/>
    </row>
    <row r="2" spans="1:15" ht="13.8" thickBot="1" x14ac:dyDescent="0.3">
      <c r="A2" s="2"/>
      <c r="B2" s="3"/>
      <c r="C2" s="3"/>
      <c r="D2" s="3"/>
      <c r="E2" s="3"/>
      <c r="F2" s="3"/>
      <c r="G2" s="3"/>
      <c r="H2" s="69"/>
      <c r="I2" s="69"/>
      <c r="J2" s="70"/>
      <c r="K2" s="70"/>
      <c r="L2" s="70"/>
      <c r="M2" s="71"/>
    </row>
    <row r="3" spans="1:15" ht="18.600000000000001" customHeight="1" x14ac:dyDescent="0.25">
      <c r="A3" s="4"/>
      <c r="B3" s="80" t="s">
        <v>24</v>
      </c>
      <c r="C3" s="81"/>
      <c r="D3" s="81"/>
      <c r="E3" s="81"/>
      <c r="F3" s="81"/>
      <c r="G3" s="82"/>
      <c r="H3" s="57"/>
      <c r="I3" s="58"/>
      <c r="J3" s="59"/>
      <c r="K3" s="59"/>
      <c r="L3" s="59"/>
      <c r="M3" s="60"/>
    </row>
    <row r="4" spans="1:15" ht="13.2" customHeight="1" x14ac:dyDescent="0.25">
      <c r="A4" s="4"/>
      <c r="B4" s="83"/>
      <c r="C4" s="84"/>
      <c r="D4" s="84"/>
      <c r="E4" s="84"/>
      <c r="F4" s="84"/>
      <c r="G4" s="85"/>
      <c r="H4" s="58"/>
      <c r="I4" s="58"/>
      <c r="J4" s="61"/>
      <c r="K4" s="59"/>
      <c r="L4" s="59"/>
      <c r="M4" s="60"/>
    </row>
    <row r="5" spans="1:15" ht="13.8" thickBot="1" x14ac:dyDescent="0.3">
      <c r="A5" s="4"/>
      <c r="B5" s="86"/>
      <c r="C5" s="87"/>
      <c r="D5" s="87"/>
      <c r="E5" s="87"/>
      <c r="F5" s="87"/>
      <c r="G5" s="88"/>
      <c r="H5" s="58"/>
      <c r="I5" s="58" t="s">
        <v>23</v>
      </c>
      <c r="J5" s="61">
        <f>F8/F9</f>
        <v>15.15151515151515</v>
      </c>
      <c r="K5" s="59"/>
      <c r="L5" s="59"/>
      <c r="M5" s="60"/>
    </row>
    <row r="6" spans="1:15" ht="14.4" thickBot="1" x14ac:dyDescent="0.35">
      <c r="A6" s="4"/>
      <c r="B6" s="5"/>
      <c r="C6" s="5"/>
      <c r="D6" s="5"/>
      <c r="E6" s="5"/>
      <c r="F6" s="5"/>
      <c r="G6" s="5"/>
      <c r="H6" s="58"/>
      <c r="I6" s="58" t="s">
        <v>36</v>
      </c>
      <c r="J6" s="61">
        <f>300/F7</f>
        <v>42.857142857142854</v>
      </c>
      <c r="K6" s="59"/>
      <c r="L6" s="59"/>
      <c r="M6" s="60"/>
    </row>
    <row r="7" spans="1:15" ht="13.8" thickBot="1" x14ac:dyDescent="0.3">
      <c r="A7" s="4"/>
      <c r="B7" s="89" t="s">
        <v>7</v>
      </c>
      <c r="C7" s="6"/>
      <c r="D7" s="97" t="s">
        <v>5</v>
      </c>
      <c r="E7" s="98"/>
      <c r="F7" s="12">
        <v>7</v>
      </c>
      <c r="G7" s="13" t="s">
        <v>10</v>
      </c>
      <c r="H7" s="58">
        <v>7</v>
      </c>
      <c r="I7" s="58" t="s">
        <v>22</v>
      </c>
      <c r="J7" s="59" t="str">
        <f>COMPLEX(F12,F13)</f>
        <v>23-15i</v>
      </c>
      <c r="K7" s="59" t="str">
        <f>IMPRODUCT(J10,IMSUM(J7,J12))</f>
        <v>1150-4034,9616569539i</v>
      </c>
      <c r="L7" s="59"/>
      <c r="M7" s="60"/>
    </row>
    <row r="8" spans="1:15" ht="13.8" thickBot="1" x14ac:dyDescent="0.3">
      <c r="A8" s="4"/>
      <c r="B8" s="90"/>
      <c r="C8" s="6"/>
      <c r="D8" s="99" t="s">
        <v>6</v>
      </c>
      <c r="E8" s="100"/>
      <c r="F8" s="14">
        <v>10</v>
      </c>
      <c r="G8" s="15" t="s">
        <v>11</v>
      </c>
      <c r="H8" s="58">
        <v>8</v>
      </c>
      <c r="I8" s="58" t="s">
        <v>19</v>
      </c>
      <c r="J8" s="62">
        <f>2*PI()*J5/J6</f>
        <v>2.2213281389018742</v>
      </c>
      <c r="K8" s="63" t="str">
        <f>IMSUM(J10,J13)</f>
        <v>30,2902300582766-30,2216472439759i</v>
      </c>
      <c r="L8" s="59"/>
      <c r="M8" s="60"/>
      <c r="O8" s="41"/>
    </row>
    <row r="9" spans="1:15" ht="13.8" thickBot="1" x14ac:dyDescent="0.3">
      <c r="A9" s="4"/>
      <c r="B9" s="90"/>
      <c r="C9" s="6"/>
      <c r="D9" s="26" t="s">
        <v>0</v>
      </c>
      <c r="E9" s="27"/>
      <c r="F9" s="25">
        <v>0.66</v>
      </c>
      <c r="G9" s="17" t="s">
        <v>12</v>
      </c>
      <c r="H9" s="58">
        <v>9</v>
      </c>
      <c r="I9" s="58" t="s">
        <v>20</v>
      </c>
      <c r="J9" s="59" t="str">
        <f>COMPLEX(0,TAN(J8))</f>
        <v>-1,31398466278156i</v>
      </c>
      <c r="K9" s="59" t="str">
        <f>IMDIV(K7,K8)</f>
        <v>85,6308791026534-47,7730090771154i</v>
      </c>
      <c r="L9" s="59"/>
      <c r="M9" s="60"/>
      <c r="O9" s="41"/>
    </row>
    <row r="10" spans="1:15" x14ac:dyDescent="0.25">
      <c r="A10" s="4"/>
      <c r="B10" s="90"/>
      <c r="C10" s="6"/>
      <c r="D10" s="94" t="s">
        <v>3</v>
      </c>
      <c r="E10" s="24" t="s">
        <v>1</v>
      </c>
      <c r="F10" s="19">
        <v>50</v>
      </c>
      <c r="G10" s="20" t="s">
        <v>9</v>
      </c>
      <c r="H10" s="58">
        <v>10</v>
      </c>
      <c r="I10" s="58" t="s">
        <v>16</v>
      </c>
      <c r="J10" s="59" t="str">
        <f>COMPLEX(F10,F11)</f>
        <v>50</v>
      </c>
      <c r="K10" s="63">
        <f>(IMREAL(K9))</f>
        <v>85.630879102653395</v>
      </c>
      <c r="L10" s="59"/>
      <c r="M10" s="60"/>
      <c r="O10" s="41"/>
    </row>
    <row r="11" spans="1:15" ht="13.8" thickBot="1" x14ac:dyDescent="0.3">
      <c r="A11" s="4"/>
      <c r="B11" s="90"/>
      <c r="C11" s="6"/>
      <c r="D11" s="95"/>
      <c r="E11" s="21" t="s">
        <v>2</v>
      </c>
      <c r="F11" s="22">
        <v>0</v>
      </c>
      <c r="G11" s="23" t="s">
        <v>9</v>
      </c>
      <c r="H11" s="58">
        <v>11</v>
      </c>
      <c r="I11" s="58" t="s">
        <v>17</v>
      </c>
      <c r="J11" s="59" t="str">
        <f>COMPLEX(0,1)</f>
        <v>i</v>
      </c>
      <c r="K11" s="59">
        <f>IMAGINARY(K9)</f>
        <v>-47.773009077115397</v>
      </c>
      <c r="L11" s="59"/>
      <c r="M11" s="60"/>
    </row>
    <row r="12" spans="1:15" x14ac:dyDescent="0.25">
      <c r="A12" s="4"/>
      <c r="B12" s="90"/>
      <c r="C12" s="6"/>
      <c r="D12" s="96" t="s">
        <v>4</v>
      </c>
      <c r="E12" s="24" t="s">
        <v>1</v>
      </c>
      <c r="F12" s="19">
        <v>23</v>
      </c>
      <c r="G12" s="20" t="s">
        <v>9</v>
      </c>
      <c r="H12" s="58">
        <v>12</v>
      </c>
      <c r="I12" s="58" t="s">
        <v>21</v>
      </c>
      <c r="J12" s="59" t="str">
        <f>IMPRODUCT(J10,J9)</f>
        <v>-65,699233139078i</v>
      </c>
      <c r="K12" s="59"/>
      <c r="L12" s="59"/>
      <c r="M12" s="60"/>
      <c r="O12" s="41"/>
    </row>
    <row r="13" spans="1:15" ht="13.8" thickBot="1" x14ac:dyDescent="0.3">
      <c r="A13" s="4"/>
      <c r="B13" s="91"/>
      <c r="C13" s="6"/>
      <c r="D13" s="95"/>
      <c r="E13" s="21" t="s">
        <v>2</v>
      </c>
      <c r="F13" s="22">
        <v>-15</v>
      </c>
      <c r="G13" s="23" t="s">
        <v>9</v>
      </c>
      <c r="H13" s="72">
        <v>13</v>
      </c>
      <c r="I13" s="73" t="s">
        <v>30</v>
      </c>
      <c r="J13" s="78" t="str">
        <f>IMPRODUCT(J7,J9)</f>
        <v>-19,7097699417234-30,2216472439759i</v>
      </c>
      <c r="K13" s="58" t="s">
        <v>31</v>
      </c>
      <c r="L13" s="59" t="str">
        <f>IMSUB(J7,J10)</f>
        <v>-27-15i</v>
      </c>
      <c r="M13" s="60"/>
      <c r="O13" s="41"/>
    </row>
    <row r="14" spans="1:15" ht="6" customHeight="1" thickBot="1" x14ac:dyDescent="0.3">
      <c r="A14" s="4"/>
      <c r="B14" s="5"/>
      <c r="C14" s="5"/>
      <c r="D14" s="5"/>
      <c r="E14" s="7"/>
      <c r="F14" s="5" t="s">
        <v>18</v>
      </c>
      <c r="G14" s="8"/>
      <c r="H14" s="58"/>
      <c r="I14" s="58"/>
      <c r="J14" s="74"/>
      <c r="K14" s="58"/>
      <c r="L14" s="59"/>
      <c r="M14" s="60"/>
      <c r="O14" s="41"/>
    </row>
    <row r="15" spans="1:15" ht="13.2" customHeight="1" x14ac:dyDescent="0.25">
      <c r="A15" s="4"/>
      <c r="B15" s="92" t="s">
        <v>8</v>
      </c>
      <c r="C15" s="9"/>
      <c r="D15" s="48"/>
      <c r="E15" s="42" t="s">
        <v>1</v>
      </c>
      <c r="F15" s="43">
        <f>K10</f>
        <v>85.630879102653395</v>
      </c>
      <c r="G15" s="1" t="s">
        <v>9</v>
      </c>
      <c r="H15" s="58">
        <v>15</v>
      </c>
      <c r="I15" s="58"/>
      <c r="J15" s="76"/>
      <c r="K15" s="58" t="s">
        <v>32</v>
      </c>
      <c r="L15" s="59" t="str">
        <f>IMSUM(J7,J10)</f>
        <v>73-15i</v>
      </c>
      <c r="M15" s="60"/>
      <c r="O15" s="41"/>
    </row>
    <row r="16" spans="1:15" ht="13.8" thickBot="1" x14ac:dyDescent="0.3">
      <c r="A16" s="4"/>
      <c r="B16" s="93"/>
      <c r="C16" s="9"/>
      <c r="D16" s="49" t="s">
        <v>27</v>
      </c>
      <c r="E16" s="44" t="s">
        <v>2</v>
      </c>
      <c r="F16" s="45">
        <f>K11</f>
        <v>-47.773009077115397</v>
      </c>
      <c r="G16" s="46" t="s">
        <v>9</v>
      </c>
      <c r="H16" s="58">
        <v>16</v>
      </c>
      <c r="I16" s="58"/>
      <c r="J16" s="74"/>
      <c r="K16" s="58" t="s">
        <v>34</v>
      </c>
      <c r="L16" s="59" t="str">
        <f>IMDIV(L13,L15)</f>
        <v>-0,314368023046453-0,270075621173929i</v>
      </c>
      <c r="M16" s="60"/>
    </row>
    <row r="17" spans="1:13" ht="14.4" thickBot="1" x14ac:dyDescent="0.35">
      <c r="A17" s="4"/>
      <c r="B17" s="5"/>
      <c r="C17" s="5"/>
      <c r="D17" s="50"/>
      <c r="E17" s="44" t="s">
        <v>33</v>
      </c>
      <c r="F17" s="47">
        <f>L22</f>
        <v>2.4155871999459508</v>
      </c>
      <c r="G17" s="44"/>
      <c r="H17" s="58">
        <v>17</v>
      </c>
      <c r="I17" s="75" t="s">
        <v>28</v>
      </c>
      <c r="J17" s="76">
        <f>300/F7</f>
        <v>42.857142857142854</v>
      </c>
      <c r="K17" s="58" t="s">
        <v>37</v>
      </c>
      <c r="L17" s="59">
        <f>IMABS(L16)</f>
        <v>0.41444914653865417</v>
      </c>
      <c r="M17" s="60"/>
    </row>
    <row r="18" spans="1:13" ht="13.8" thickBot="1" x14ac:dyDescent="0.3">
      <c r="A18" s="4"/>
      <c r="B18" s="5"/>
      <c r="C18" s="5"/>
      <c r="D18" s="5"/>
      <c r="E18" s="5"/>
      <c r="F18" s="5"/>
      <c r="G18" s="5"/>
      <c r="H18" s="58">
        <v>18</v>
      </c>
      <c r="I18" s="58" t="s">
        <v>23</v>
      </c>
      <c r="J18" s="76">
        <f>F24/F25</f>
        <v>15.15151515151515</v>
      </c>
      <c r="K18" s="58" t="s">
        <v>39</v>
      </c>
      <c r="L18" s="59">
        <f>IMREAL(L16)</f>
        <v>-0.314368023046453</v>
      </c>
      <c r="M18" s="60"/>
    </row>
    <row r="19" spans="1:13" x14ac:dyDescent="0.25">
      <c r="A19" s="4"/>
      <c r="B19" s="103" t="s">
        <v>14</v>
      </c>
      <c r="C19" s="81"/>
      <c r="D19" s="81"/>
      <c r="E19" s="81"/>
      <c r="F19" s="81"/>
      <c r="G19" s="82"/>
      <c r="H19" s="58">
        <v>19</v>
      </c>
      <c r="I19" s="58" t="s">
        <v>19</v>
      </c>
      <c r="J19" s="76">
        <f>2*PI()*J18/J17</f>
        <v>2.2213281389018742</v>
      </c>
      <c r="K19" s="58" t="s">
        <v>40</v>
      </c>
      <c r="L19" s="59">
        <f>IMAGINARY(L16)</f>
        <v>-0.27007562117392903</v>
      </c>
      <c r="M19" s="60"/>
    </row>
    <row r="20" spans="1:13" x14ac:dyDescent="0.25">
      <c r="A20" s="4"/>
      <c r="B20" s="83"/>
      <c r="C20" s="84"/>
      <c r="D20" s="84"/>
      <c r="E20" s="84"/>
      <c r="F20" s="84"/>
      <c r="G20" s="85"/>
      <c r="H20" s="58">
        <v>20</v>
      </c>
      <c r="I20" s="58" t="s">
        <v>38</v>
      </c>
      <c r="J20" s="74" t="str">
        <f>COMPLEX(0,TAN(J19))</f>
        <v>-1,31398466278156i</v>
      </c>
      <c r="K20" s="58" t="s">
        <v>42</v>
      </c>
      <c r="L20" s="59" t="str">
        <f>IMDIV(L19,L18)</f>
        <v>0,859106529209623</v>
      </c>
      <c r="M20" s="60"/>
    </row>
    <row r="21" spans="1:13" ht="13.8" thickBot="1" x14ac:dyDescent="0.3">
      <c r="A21" s="4"/>
      <c r="B21" s="86"/>
      <c r="C21" s="87"/>
      <c r="D21" s="87"/>
      <c r="E21" s="87"/>
      <c r="F21" s="87"/>
      <c r="G21" s="88"/>
      <c r="H21" s="58">
        <v>21</v>
      </c>
      <c r="I21" s="58" t="s">
        <v>26</v>
      </c>
      <c r="J21" s="74" t="str">
        <f>COMPLEX(F26,0)</f>
        <v>50</v>
      </c>
      <c r="K21" s="58" t="s">
        <v>41</v>
      </c>
      <c r="L21" s="59">
        <f>ATAN(L20)</f>
        <v>0.70975717353981371</v>
      </c>
      <c r="M21" s="60" t="s">
        <v>43</v>
      </c>
    </row>
    <row r="22" spans="1:13" ht="13.8" thickBot="1" x14ac:dyDescent="0.3">
      <c r="A22" s="4"/>
      <c r="B22" s="5"/>
      <c r="C22" s="5"/>
      <c r="D22" s="5"/>
      <c r="E22" s="5"/>
      <c r="F22" s="5"/>
      <c r="G22" s="5"/>
      <c r="H22" s="58">
        <v>22</v>
      </c>
      <c r="I22" s="58" t="s">
        <v>27</v>
      </c>
      <c r="J22" s="74" t="str">
        <f>COMPLEX(F28,F29)</f>
        <v>85,63-47,77i</v>
      </c>
      <c r="K22" s="58" t="s">
        <v>33</v>
      </c>
      <c r="L22" s="59">
        <f>(1+L17)/(1-L17)</f>
        <v>2.4155871999459508</v>
      </c>
      <c r="M22" s="60"/>
    </row>
    <row r="23" spans="1:13" ht="13.8" thickBot="1" x14ac:dyDescent="0.3">
      <c r="A23" s="4"/>
      <c r="B23" s="89" t="s">
        <v>7</v>
      </c>
      <c r="C23" s="6"/>
      <c r="D23" s="97" t="s">
        <v>5</v>
      </c>
      <c r="E23" s="98"/>
      <c r="F23" s="12">
        <v>7</v>
      </c>
      <c r="G23" s="13" t="s">
        <v>10</v>
      </c>
      <c r="H23" s="58">
        <v>23</v>
      </c>
      <c r="I23" s="58" t="s">
        <v>29</v>
      </c>
      <c r="J23" s="76" t="str">
        <f>IMPRODUCT(J22,J20)</f>
        <v>-62,7690473410751-112,516506673985i</v>
      </c>
      <c r="K23" s="58"/>
      <c r="L23" s="59"/>
      <c r="M23" s="60"/>
    </row>
    <row r="24" spans="1:13" ht="13.8" thickBot="1" x14ac:dyDescent="0.3">
      <c r="A24" s="4"/>
      <c r="B24" s="90"/>
      <c r="C24" s="6"/>
      <c r="D24" s="99" t="s">
        <v>6</v>
      </c>
      <c r="E24" s="100"/>
      <c r="F24" s="14">
        <v>10</v>
      </c>
      <c r="G24" s="15" t="s">
        <v>11</v>
      </c>
      <c r="H24" s="58">
        <v>24</v>
      </c>
      <c r="I24" s="58" t="s">
        <v>25</v>
      </c>
      <c r="J24" s="74" t="str">
        <f>IMPRODUCT(J21,J20)</f>
        <v>-65,699233139078i</v>
      </c>
      <c r="K24" s="59"/>
      <c r="L24" s="59" t="str">
        <f>IMSUB(J24,J22)</f>
        <v>-85,63-17,929233139078i</v>
      </c>
      <c r="M24" s="60"/>
    </row>
    <row r="25" spans="1:13" ht="13.8" thickBot="1" x14ac:dyDescent="0.3">
      <c r="A25" s="4"/>
      <c r="B25" s="90"/>
      <c r="C25" s="6"/>
      <c r="D25" s="26" t="s">
        <v>0</v>
      </c>
      <c r="E25" s="27"/>
      <c r="F25" s="16">
        <v>0.66</v>
      </c>
      <c r="G25" s="17" t="s">
        <v>12</v>
      </c>
      <c r="H25" s="58">
        <v>25</v>
      </c>
      <c r="I25" s="58"/>
      <c r="J25" s="74"/>
      <c r="K25" s="59"/>
      <c r="L25" s="59" t="str">
        <f>IMSUB(J23,J21)</f>
        <v>-112,769047341075-112,516506673985i</v>
      </c>
      <c r="M25" s="60"/>
    </row>
    <row r="26" spans="1:13" x14ac:dyDescent="0.25">
      <c r="A26" s="4"/>
      <c r="B26" s="90"/>
      <c r="C26" s="6"/>
      <c r="D26" s="94" t="s">
        <v>3</v>
      </c>
      <c r="E26" s="24" t="s">
        <v>1</v>
      </c>
      <c r="F26" s="19">
        <v>50</v>
      </c>
      <c r="G26" s="20" t="s">
        <v>9</v>
      </c>
      <c r="H26" s="58">
        <v>26</v>
      </c>
      <c r="I26" s="58" t="s">
        <v>31</v>
      </c>
      <c r="J26" s="74" t="str">
        <f>IMSUB(L27,J21)</f>
        <v>-26,9991922938742-14,9997620508703i</v>
      </c>
      <c r="K26" s="59"/>
      <c r="L26" s="59" t="str">
        <f>IMDIV(L24,L25)</f>
        <v>0,460016154122516-0,299995241017406i</v>
      </c>
      <c r="M26" s="60"/>
    </row>
    <row r="27" spans="1:13" ht="13.8" thickBot="1" x14ac:dyDescent="0.3">
      <c r="A27" s="4"/>
      <c r="B27" s="90"/>
      <c r="C27" s="6"/>
      <c r="D27" s="95"/>
      <c r="E27" s="21" t="s">
        <v>2</v>
      </c>
      <c r="F27" s="22">
        <v>0</v>
      </c>
      <c r="G27" s="23" t="s">
        <v>9</v>
      </c>
      <c r="H27" s="58">
        <v>27</v>
      </c>
      <c r="I27" s="58" t="s">
        <v>32</v>
      </c>
      <c r="J27" s="74" t="str">
        <f>IMSUM(L27,J21)</f>
        <v>73,0008077061258-14,9997620508703i</v>
      </c>
      <c r="K27" s="59"/>
      <c r="L27" s="59" t="str">
        <f>IMPRODUCT(J10,L26)</f>
        <v>23,0008077061258-14,9997620508703i</v>
      </c>
      <c r="M27" s="60"/>
    </row>
    <row r="28" spans="1:13" x14ac:dyDescent="0.25">
      <c r="A28" s="4"/>
      <c r="B28" s="90"/>
      <c r="C28" s="6"/>
      <c r="D28" s="104" t="s">
        <v>13</v>
      </c>
      <c r="E28" s="18" t="s">
        <v>1</v>
      </c>
      <c r="F28" s="12">
        <v>85.63</v>
      </c>
      <c r="G28" s="37" t="s">
        <v>9</v>
      </c>
      <c r="H28" s="58">
        <v>28</v>
      </c>
      <c r="I28" s="58" t="s">
        <v>34</v>
      </c>
      <c r="J28" s="74" t="str">
        <f>IMDIV(J26,J27)</f>
        <v>-0,314356347962333-0,270065949802245i</v>
      </c>
      <c r="K28" s="59"/>
      <c r="L28" s="59">
        <f>ROUND(IMREAL(L27),2)</f>
        <v>23</v>
      </c>
      <c r="M28" s="60"/>
    </row>
    <row r="29" spans="1:13" ht="13.8" thickBot="1" x14ac:dyDescent="0.3">
      <c r="A29" s="4"/>
      <c r="B29" s="91"/>
      <c r="C29" s="6"/>
      <c r="D29" s="95"/>
      <c r="E29" s="36" t="s">
        <v>2</v>
      </c>
      <c r="F29" s="22">
        <v>-47.77</v>
      </c>
      <c r="G29" s="23" t="s">
        <v>9</v>
      </c>
      <c r="H29" s="58">
        <v>29</v>
      </c>
      <c r="I29" s="58" t="s">
        <v>35</v>
      </c>
      <c r="J29" s="74">
        <f>IMABS(J28)</f>
        <v>0.41443398840684403</v>
      </c>
      <c r="K29" s="77"/>
      <c r="L29" s="78">
        <f>ROUND(IMAGINARY(L27),0)</f>
        <v>-15</v>
      </c>
      <c r="M29" s="79"/>
    </row>
    <row r="30" spans="1:13" ht="13.8" thickBot="1" x14ac:dyDescent="0.3">
      <c r="A30" s="4"/>
      <c r="B30" s="5"/>
      <c r="C30" s="5"/>
      <c r="D30" s="5"/>
      <c r="E30" s="5"/>
      <c r="F30" s="5"/>
      <c r="G30" s="105"/>
      <c r="H30" s="58"/>
      <c r="I30" s="58" t="s">
        <v>44</v>
      </c>
      <c r="J30" s="59">
        <f>IMREAL(J28)</f>
        <v>-0.31435634796233303</v>
      </c>
      <c r="K30" s="59"/>
      <c r="L30" s="59"/>
      <c r="M30" s="106"/>
    </row>
    <row r="31" spans="1:13" x14ac:dyDescent="0.25">
      <c r="A31" s="4"/>
      <c r="B31" s="92" t="s">
        <v>8</v>
      </c>
      <c r="C31" s="9"/>
      <c r="D31" s="92" t="s">
        <v>15</v>
      </c>
      <c r="E31" s="54" t="s">
        <v>1</v>
      </c>
      <c r="F31" s="43">
        <f>L28</f>
        <v>23</v>
      </c>
      <c r="G31" s="51" t="s">
        <v>9</v>
      </c>
      <c r="H31" s="39"/>
      <c r="I31" s="58" t="s">
        <v>45</v>
      </c>
      <c r="J31" s="59">
        <f>IMAGINARY(J28)</f>
        <v>-0.27006594980224502</v>
      </c>
      <c r="K31" s="64"/>
      <c r="L31" s="64"/>
      <c r="M31" s="65"/>
    </row>
    <row r="32" spans="1:13" ht="13.8" thickBot="1" x14ac:dyDescent="0.3">
      <c r="A32" s="4"/>
      <c r="B32" s="93"/>
      <c r="C32" s="9"/>
      <c r="D32" s="101"/>
      <c r="E32" s="55" t="s">
        <v>2</v>
      </c>
      <c r="F32" s="45">
        <f>L29</f>
        <v>-15</v>
      </c>
      <c r="G32" s="52" t="s">
        <v>9</v>
      </c>
      <c r="H32" s="39"/>
      <c r="I32" s="58" t="s">
        <v>46</v>
      </c>
      <c r="J32" s="58" t="str">
        <f>IMDIV(J31,J30)</f>
        <v>0,859107670491849</v>
      </c>
      <c r="K32" s="64"/>
      <c r="L32" s="64"/>
      <c r="M32" s="65"/>
    </row>
    <row r="33" spans="1:13" ht="13.8" thickBot="1" x14ac:dyDescent="0.3">
      <c r="A33" s="4"/>
      <c r="B33" s="5"/>
      <c r="C33" s="5"/>
      <c r="D33" s="50"/>
      <c r="E33" s="56" t="s">
        <v>33</v>
      </c>
      <c r="F33" s="47">
        <f>J34</f>
        <v>2.4154987830638897</v>
      </c>
      <c r="G33" s="53"/>
      <c r="H33" s="39"/>
      <c r="I33" s="58" t="s">
        <v>47</v>
      </c>
      <c r="J33" s="59">
        <f>ATAN(J32)</f>
        <v>0.709757830179364</v>
      </c>
      <c r="K33" s="64"/>
      <c r="L33" s="64"/>
      <c r="M33" s="65"/>
    </row>
    <row r="34" spans="1:13" ht="13.8" thickBot="1" x14ac:dyDescent="0.3">
      <c r="A34" s="10"/>
      <c r="B34" s="11"/>
      <c r="C34" s="11"/>
      <c r="D34" s="11"/>
      <c r="E34" s="11"/>
      <c r="F34" s="11"/>
      <c r="G34" s="11"/>
      <c r="H34" s="66"/>
      <c r="I34" s="107" t="s">
        <v>33</v>
      </c>
      <c r="J34" s="108">
        <f>(1+J29)/(1-J29)</f>
        <v>2.4154987830638897</v>
      </c>
      <c r="K34" s="67"/>
      <c r="L34" s="67"/>
      <c r="M34" s="68"/>
    </row>
    <row r="35" spans="1:13" x14ac:dyDescent="0.25">
      <c r="A35" s="28"/>
      <c r="B35" s="29"/>
      <c r="C35" s="29"/>
      <c r="D35" s="29"/>
      <c r="E35" s="29"/>
      <c r="F35" s="29"/>
      <c r="G35" s="29"/>
      <c r="H35" s="38"/>
      <c r="I35" s="38"/>
      <c r="J35" s="28"/>
      <c r="K35" s="28"/>
      <c r="L35" s="28"/>
      <c r="M35" s="28"/>
    </row>
    <row r="36" spans="1:13" x14ac:dyDescent="0.25">
      <c r="L36" s="28"/>
      <c r="M36" s="28"/>
    </row>
    <row r="37" spans="1:13" x14ac:dyDescent="0.25">
      <c r="L37" s="28"/>
      <c r="M37" s="28"/>
    </row>
    <row r="38" spans="1:13" ht="13.2" customHeight="1" x14ac:dyDescent="0.25">
      <c r="L38" s="28"/>
      <c r="M38" s="28"/>
    </row>
    <row r="39" spans="1:13" x14ac:dyDescent="0.25">
      <c r="L39" s="28"/>
      <c r="M39" s="28"/>
    </row>
    <row r="40" spans="1:13" x14ac:dyDescent="0.25">
      <c r="L40" s="28"/>
      <c r="M40" s="28"/>
    </row>
    <row r="41" spans="1:13" x14ac:dyDescent="0.25">
      <c r="L41" s="28"/>
      <c r="M41" s="28"/>
    </row>
    <row r="42" spans="1:13" x14ac:dyDescent="0.25">
      <c r="L42" s="28"/>
      <c r="M42" s="28"/>
    </row>
    <row r="52" spans="1:11" x14ac:dyDescent="0.25">
      <c r="A52" s="28"/>
    </row>
    <row r="53" spans="1:11" x14ac:dyDescent="0.25">
      <c r="A53" s="28"/>
    </row>
    <row r="54" spans="1:11" x14ac:dyDescent="0.25">
      <c r="A54" s="28"/>
    </row>
    <row r="55" spans="1:11" x14ac:dyDescent="0.25">
      <c r="A55" s="28"/>
    </row>
    <row r="56" spans="1:11" x14ac:dyDescent="0.25">
      <c r="A56" s="28"/>
    </row>
    <row r="57" spans="1:11" x14ac:dyDescent="0.25">
      <c r="A57" s="28"/>
      <c r="B57" s="28"/>
      <c r="C57" s="28"/>
      <c r="D57" s="28"/>
      <c r="E57" s="34"/>
      <c r="F57" s="28"/>
      <c r="G57" s="35"/>
      <c r="H57" s="38"/>
      <c r="I57" s="38"/>
      <c r="J57" s="28"/>
      <c r="K57" s="28"/>
    </row>
    <row r="58" spans="1:11" x14ac:dyDescent="0.25">
      <c r="A58" s="28"/>
      <c r="B58" s="102"/>
      <c r="C58" s="30"/>
      <c r="D58" s="102"/>
      <c r="E58" s="31"/>
      <c r="F58" s="32"/>
      <c r="G58" s="33"/>
      <c r="H58" s="38"/>
      <c r="I58" s="38"/>
      <c r="J58" s="28"/>
      <c r="K58" s="28"/>
    </row>
    <row r="59" spans="1:11" x14ac:dyDescent="0.25">
      <c r="A59" s="28"/>
      <c r="B59" s="102"/>
      <c r="C59" s="30"/>
      <c r="D59" s="102" t="s">
        <v>13</v>
      </c>
      <c r="E59" s="28"/>
      <c r="F59" s="28"/>
      <c r="G59" s="28"/>
      <c r="H59" s="38"/>
      <c r="I59" s="38"/>
      <c r="J59" s="28"/>
      <c r="K59" s="28"/>
    </row>
    <row r="60" spans="1:11" x14ac:dyDescent="0.25">
      <c r="A60" s="28"/>
      <c r="B60" s="28"/>
      <c r="C60" s="28"/>
      <c r="D60" s="28"/>
      <c r="E60" s="28"/>
      <c r="F60" s="28"/>
      <c r="G60" s="28"/>
      <c r="H60" s="38"/>
      <c r="I60" s="38"/>
      <c r="J60" s="28"/>
      <c r="K60" s="28"/>
    </row>
    <row r="61" spans="1:11" x14ac:dyDescent="0.25">
      <c r="A61" s="28"/>
      <c r="B61" s="28"/>
      <c r="C61" s="28"/>
      <c r="D61" s="28"/>
      <c r="E61" s="28"/>
      <c r="F61" s="28"/>
      <c r="G61" s="28"/>
      <c r="H61" s="38"/>
      <c r="I61" s="38"/>
      <c r="J61" s="28"/>
      <c r="K61" s="28"/>
    </row>
    <row r="62" spans="1:11" x14ac:dyDescent="0.25">
      <c r="A62" s="28"/>
      <c r="B62" s="28"/>
      <c r="C62" s="28"/>
      <c r="D62" s="28"/>
      <c r="E62" s="28"/>
      <c r="F62" s="28"/>
      <c r="G62" s="28"/>
      <c r="H62" s="38"/>
      <c r="I62" s="38"/>
      <c r="J62" s="28"/>
      <c r="K62" s="28"/>
    </row>
    <row r="63" spans="1:11" x14ac:dyDescent="0.25">
      <c r="A63" s="28"/>
      <c r="B63" s="28"/>
      <c r="C63" s="28"/>
      <c r="D63" s="28"/>
      <c r="E63" s="28"/>
      <c r="F63" s="28"/>
      <c r="G63" s="28"/>
      <c r="H63" s="38"/>
      <c r="I63" s="38"/>
      <c r="J63" s="28"/>
      <c r="K63" s="28"/>
    </row>
    <row r="64" spans="1:11" x14ac:dyDescent="0.25">
      <c r="A64" s="28"/>
      <c r="B64" s="28"/>
      <c r="C64" s="28"/>
      <c r="D64" s="28"/>
      <c r="E64" s="28"/>
      <c r="F64" s="28"/>
      <c r="G64" s="28"/>
      <c r="H64" s="38"/>
      <c r="I64" s="38"/>
      <c r="J64" s="28"/>
      <c r="K64" s="28"/>
    </row>
    <row r="65" spans="1:13" x14ac:dyDescent="0.25">
      <c r="A65" s="28"/>
      <c r="B65" s="28"/>
      <c r="C65" s="28"/>
      <c r="D65" s="28"/>
      <c r="E65" s="28"/>
      <c r="F65" s="28"/>
      <c r="G65" s="28"/>
      <c r="H65" s="38"/>
      <c r="I65" s="38"/>
      <c r="J65" s="28"/>
      <c r="K65" s="28"/>
    </row>
    <row r="66" spans="1:13" x14ac:dyDescent="0.25">
      <c r="A66" s="28"/>
      <c r="B66" s="28"/>
      <c r="C66" s="28"/>
      <c r="D66" s="28"/>
      <c r="E66" s="28"/>
      <c r="F66" s="28"/>
      <c r="G66" s="28"/>
      <c r="H66" s="38"/>
      <c r="I66" s="38"/>
      <c r="J66" s="28"/>
      <c r="K66" s="28"/>
    </row>
    <row r="67" spans="1:13" x14ac:dyDescent="0.25">
      <c r="A67" s="28"/>
      <c r="B67" s="28"/>
      <c r="C67" s="28"/>
      <c r="D67" s="28"/>
      <c r="E67" s="28"/>
      <c r="F67" s="28"/>
      <c r="G67" s="28"/>
      <c r="H67" s="38"/>
      <c r="I67" s="38"/>
      <c r="J67" s="28"/>
      <c r="K67" s="28"/>
    </row>
    <row r="68" spans="1:13" x14ac:dyDescent="0.25">
      <c r="A68" s="28"/>
      <c r="B68" s="28"/>
      <c r="C68" s="28"/>
      <c r="D68" s="28"/>
      <c r="E68" s="28"/>
      <c r="F68" s="28"/>
      <c r="G68" s="28"/>
      <c r="H68" s="38"/>
      <c r="I68" s="38"/>
      <c r="J68" s="28"/>
      <c r="K68" s="28"/>
    </row>
    <row r="69" spans="1:13" x14ac:dyDescent="0.25">
      <c r="A69" s="28"/>
      <c r="B69" s="28"/>
      <c r="C69" s="28"/>
      <c r="D69" s="28"/>
      <c r="E69" s="28"/>
      <c r="F69" s="28"/>
      <c r="G69" s="28"/>
      <c r="H69" s="38"/>
      <c r="I69" s="38"/>
      <c r="J69" s="28"/>
      <c r="K69" s="28"/>
    </row>
    <row r="70" spans="1:13" x14ac:dyDescent="0.25">
      <c r="L70" s="28"/>
      <c r="M70" s="28"/>
    </row>
    <row r="71" spans="1:13" x14ac:dyDescent="0.25">
      <c r="L71" s="28"/>
      <c r="M71" s="28"/>
    </row>
    <row r="72" spans="1:13" x14ac:dyDescent="0.25">
      <c r="L72" s="28"/>
      <c r="M72" s="28"/>
    </row>
    <row r="73" spans="1:13" x14ac:dyDescent="0.25">
      <c r="L73" s="28"/>
      <c r="M73" s="28"/>
    </row>
    <row r="74" spans="1:13" x14ac:dyDescent="0.25">
      <c r="L74" s="28"/>
      <c r="M74" s="28"/>
    </row>
    <row r="75" spans="1:13" x14ac:dyDescent="0.25">
      <c r="L75" s="28"/>
      <c r="M75" s="28"/>
    </row>
    <row r="76" spans="1:13" x14ac:dyDescent="0.25">
      <c r="L76" s="28"/>
      <c r="M76" s="28"/>
    </row>
    <row r="77" spans="1:13" x14ac:dyDescent="0.25">
      <c r="L77" s="28"/>
      <c r="M77" s="28"/>
    </row>
    <row r="78" spans="1:13" x14ac:dyDescent="0.25">
      <c r="L78" s="28"/>
      <c r="M78" s="28"/>
    </row>
    <row r="79" spans="1:13" x14ac:dyDescent="0.25">
      <c r="L79" s="28"/>
      <c r="M79" s="28"/>
    </row>
    <row r="80" spans="1:13" x14ac:dyDescent="0.25">
      <c r="L80" s="28"/>
      <c r="M80" s="28"/>
    </row>
    <row r="81" spans="12:13" x14ac:dyDescent="0.25">
      <c r="L81" s="28"/>
      <c r="M81" s="28"/>
    </row>
    <row r="82" spans="12:13" x14ac:dyDescent="0.25">
      <c r="L82" s="28"/>
      <c r="M82" s="28"/>
    </row>
  </sheetData>
  <mergeCells count="17">
    <mergeCell ref="B31:B32"/>
    <mergeCell ref="D31:D32"/>
    <mergeCell ref="B58:B59"/>
    <mergeCell ref="D58:D59"/>
    <mergeCell ref="B19:G21"/>
    <mergeCell ref="B23:B29"/>
    <mergeCell ref="D23:E23"/>
    <mergeCell ref="D24:E24"/>
    <mergeCell ref="D26:D27"/>
    <mergeCell ref="D28:D29"/>
    <mergeCell ref="B3:G5"/>
    <mergeCell ref="B7:B13"/>
    <mergeCell ref="B15:B16"/>
    <mergeCell ref="D10:D11"/>
    <mergeCell ref="D12:D13"/>
    <mergeCell ref="D7:E7"/>
    <mergeCell ref="D8:E8"/>
  </mergeCells>
  <phoneticPr fontId="2" type="noConversion"/>
  <pageMargins left="0.75" right="0.75" top="1" bottom="1" header="0" footer="0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2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</dc:creator>
  <cp:lastModifiedBy>Usuario de Windows</cp:lastModifiedBy>
  <dcterms:created xsi:type="dcterms:W3CDTF">2012-09-27T14:15:29Z</dcterms:created>
  <dcterms:modified xsi:type="dcterms:W3CDTF">2022-05-22T15:09:38Z</dcterms:modified>
</cp:coreProperties>
</file>