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84" windowWidth="12132" windowHeight="9240" activeTab="0"/>
  </bookViews>
  <sheets>
    <sheet name="Guia de manejo" sheetId="1" r:id="rId1"/>
    <sheet name="Datos y Resultados" sheetId="2" r:id="rId2"/>
    <sheet name="calculos" sheetId="3" r:id="rId3"/>
  </sheets>
  <definedNames/>
  <calcPr fullCalcOnLoad="1"/>
</workbook>
</file>

<file path=xl/sharedStrings.xml><?xml version="1.0" encoding="utf-8"?>
<sst xmlns="http://schemas.openxmlformats.org/spreadsheetml/2006/main" count="47" uniqueCount="34">
  <si>
    <t>R</t>
  </si>
  <si>
    <t>X</t>
  </si>
  <si>
    <t>Carga</t>
  </si>
  <si>
    <t>Carga normalizada</t>
  </si>
  <si>
    <r>
      <t>G</t>
    </r>
    <r>
      <rPr>
        <sz val="8"/>
        <rFont val="Arial"/>
        <family val="2"/>
      </rPr>
      <t>L</t>
    </r>
  </si>
  <si>
    <t>Numerador</t>
  </si>
  <si>
    <r>
      <t>½G</t>
    </r>
    <r>
      <rPr>
        <sz val="8"/>
        <rFont val="Arial"/>
        <family val="2"/>
      </rPr>
      <t>L</t>
    </r>
    <r>
      <rPr>
        <sz val="8"/>
        <rFont val="Symbol"/>
        <family val="1"/>
      </rPr>
      <t>½</t>
    </r>
  </si>
  <si>
    <r>
      <t>β</t>
    </r>
    <r>
      <rPr>
        <i/>
        <sz val="9"/>
        <rFont val="Arial"/>
        <family val="2"/>
      </rPr>
      <t>L</t>
    </r>
  </si>
  <si>
    <t>λ</t>
  </si>
  <si>
    <r>
      <t>β</t>
    </r>
    <r>
      <rPr>
        <i/>
        <sz val="9"/>
        <rFont val="Arial"/>
        <family val="2"/>
      </rPr>
      <t>L'</t>
    </r>
  </si>
  <si>
    <r>
      <t>β</t>
    </r>
    <r>
      <rPr>
        <i/>
        <sz val="9"/>
        <rFont val="Arial"/>
        <family val="2"/>
      </rPr>
      <t>d</t>
    </r>
  </si>
  <si>
    <r>
      <t>β</t>
    </r>
    <r>
      <rPr>
        <i/>
        <sz val="9"/>
        <rFont val="Arial"/>
        <family val="2"/>
      </rPr>
      <t>d'</t>
    </r>
  </si>
  <si>
    <t>RESUMEN DE RESULTADOS</t>
  </si>
  <si>
    <t>l</t>
  </si>
  <si>
    <t>d</t>
  </si>
  <si>
    <r>
      <t>Φ</t>
    </r>
    <r>
      <rPr>
        <sz val="10"/>
        <rFont val="Arial"/>
        <family val="0"/>
      </rPr>
      <t>(</t>
    </r>
    <r>
      <rPr>
        <sz val="10"/>
        <rFont val="Symbol"/>
        <family val="1"/>
      </rPr>
      <t>G</t>
    </r>
    <r>
      <rPr>
        <sz val="10"/>
        <rFont val="Arial"/>
        <family val="0"/>
      </rPr>
      <t>L)</t>
    </r>
  </si>
  <si>
    <r>
      <t>l/</t>
    </r>
    <r>
      <rPr>
        <b/>
        <i/>
        <sz val="9"/>
        <rFont val="Arial"/>
        <family val="2"/>
      </rPr>
      <t>λ</t>
    </r>
  </si>
  <si>
    <r>
      <t>d/</t>
    </r>
    <r>
      <rPr>
        <b/>
        <i/>
        <sz val="10"/>
        <rFont val="Arial"/>
        <family val="2"/>
      </rPr>
      <t>λ</t>
    </r>
  </si>
  <si>
    <t>DATOS</t>
  </si>
  <si>
    <r>
      <t>R</t>
    </r>
    <r>
      <rPr>
        <i/>
        <sz val="8"/>
        <color indexed="12"/>
        <rFont val="Arial"/>
        <family val="2"/>
      </rPr>
      <t>L</t>
    </r>
  </si>
  <si>
    <r>
      <t>X</t>
    </r>
    <r>
      <rPr>
        <i/>
        <sz val="8"/>
        <color indexed="12"/>
        <rFont val="Arial"/>
        <family val="2"/>
      </rPr>
      <t>L</t>
    </r>
  </si>
  <si>
    <r>
      <t>Z</t>
    </r>
    <r>
      <rPr>
        <sz val="8"/>
        <color indexed="12"/>
        <rFont val="Arial"/>
        <family val="2"/>
      </rPr>
      <t>o</t>
    </r>
  </si>
  <si>
    <t>Electromagnetics Waves &amp; Antennas-S.J. Orfanidis pag 382</t>
  </si>
  <si>
    <t>Solución A</t>
  </si>
  <si>
    <t>Solución B</t>
  </si>
  <si>
    <t>y</t>
  </si>
  <si>
    <t>Carga compleja</t>
  </si>
  <si>
    <t>1 complejo</t>
  </si>
  <si>
    <t>Frec. (MHz)</t>
  </si>
  <si>
    <t>Escoger la solución A o B más conveniente</t>
  </si>
  <si>
    <t>l en mts</t>
  </si>
  <si>
    <t>d de mts</t>
  </si>
  <si>
    <t>Veloc. Prop.</t>
  </si>
  <si>
    <t>mts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</si>
</sst>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"/>
  </numFmts>
  <fonts count="55">
    <font>
      <sz val="10"/>
      <name val="Arial"/>
      <family val="0"/>
    </font>
    <font>
      <i/>
      <sz val="10"/>
      <name val="Arial"/>
      <family val="2"/>
    </font>
    <font>
      <sz val="8"/>
      <name val="Arial"/>
      <family val="2"/>
    </font>
    <font>
      <sz val="10"/>
      <name val="Symbol"/>
      <family val="1"/>
    </font>
    <font>
      <sz val="8"/>
      <name val="Symbol"/>
      <family val="1"/>
    </font>
    <font>
      <i/>
      <sz val="9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i/>
      <sz val="9"/>
      <name val="Arial"/>
      <family val="2"/>
    </font>
    <font>
      <i/>
      <sz val="10"/>
      <color indexed="12"/>
      <name val="Arial"/>
      <family val="2"/>
    </font>
    <font>
      <i/>
      <sz val="8"/>
      <color indexed="12"/>
      <name val="Arial"/>
      <family val="2"/>
    </font>
    <font>
      <sz val="8"/>
      <color indexed="12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4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8" tint="-0.2499700039625167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5" fillId="29" borderId="1" applyNumberFormat="0" applyAlignment="0" applyProtection="0"/>
    <xf numFmtId="0" fontId="4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8" fillId="21" borderId="6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0" fontId="44" fillId="0" borderId="8" applyNumberFormat="0" applyFill="0" applyAlignment="0" applyProtection="0"/>
    <xf numFmtId="0" fontId="53" fillId="0" borderId="9" applyNumberFormat="0" applyFill="0" applyAlignment="0" applyProtection="0"/>
  </cellStyleXfs>
  <cellXfs count="84">
    <xf numFmtId="0" fontId="0" fillId="0" borderId="0" xfId="0" applyAlignment="1">
      <alignment/>
    </xf>
    <xf numFmtId="0" fontId="3" fillId="0" borderId="0" xfId="0" applyFont="1" applyAlignment="1">
      <alignment/>
    </xf>
    <xf numFmtId="2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Font="1" applyAlignment="1">
      <alignment/>
    </xf>
    <xf numFmtId="164" fontId="10" fillId="0" borderId="0" xfId="0" applyNumberFormat="1" applyFont="1" applyBorder="1" applyAlignment="1">
      <alignment/>
    </xf>
    <xf numFmtId="0" fontId="1" fillId="0" borderId="0" xfId="0" applyFont="1" applyAlignment="1">
      <alignment/>
    </xf>
    <xf numFmtId="164" fontId="1" fillId="0" borderId="0" xfId="0" applyNumberFormat="1" applyFont="1" applyAlignment="1">
      <alignment horizontal="center"/>
    </xf>
    <xf numFmtId="0" fontId="10" fillId="0" borderId="0" xfId="0" applyFont="1" applyAlignment="1">
      <alignment/>
    </xf>
    <xf numFmtId="0" fontId="0" fillId="0" borderId="0" xfId="0" applyFill="1" applyAlignment="1">
      <alignment/>
    </xf>
    <xf numFmtId="0" fontId="10" fillId="0" borderId="0" xfId="0" applyFont="1" applyFill="1" applyAlignment="1">
      <alignment/>
    </xf>
    <xf numFmtId="0" fontId="0" fillId="33" borderId="10" xfId="0" applyFill="1" applyBorder="1" applyAlignment="1">
      <alignment/>
    </xf>
    <xf numFmtId="0" fontId="13" fillId="33" borderId="11" xfId="0" applyFont="1" applyFill="1" applyBorder="1" applyAlignment="1">
      <alignment horizontal="center"/>
    </xf>
    <xf numFmtId="0" fontId="13" fillId="33" borderId="12" xfId="0" applyFont="1" applyFill="1" applyBorder="1" applyAlignment="1">
      <alignment horizontal="center"/>
    </xf>
    <xf numFmtId="0" fontId="9" fillId="33" borderId="13" xfId="0" applyFont="1" applyFill="1" applyBorder="1" applyAlignment="1">
      <alignment horizontal="right"/>
    </xf>
    <xf numFmtId="164" fontId="6" fillId="34" borderId="14" xfId="0" applyNumberFormat="1" applyFont="1" applyFill="1" applyBorder="1" applyAlignment="1">
      <alignment vertical="center"/>
    </xf>
    <xf numFmtId="0" fontId="8" fillId="34" borderId="15" xfId="0" applyFont="1" applyFill="1" applyBorder="1" applyAlignment="1" applyProtection="1">
      <alignment/>
      <protection locked="0"/>
    </xf>
    <xf numFmtId="0" fontId="8" fillId="34" borderId="16" xfId="0" applyFont="1" applyFill="1" applyBorder="1" applyAlignment="1" applyProtection="1">
      <alignment/>
      <protection locked="0"/>
    </xf>
    <xf numFmtId="0" fontId="8" fillId="34" borderId="17" xfId="0" applyFont="1" applyFill="1" applyBorder="1" applyAlignment="1" applyProtection="1">
      <alignment/>
      <protection locked="0"/>
    </xf>
    <xf numFmtId="0" fontId="18" fillId="0" borderId="0" xfId="0" applyFont="1" applyAlignment="1">
      <alignment/>
    </xf>
    <xf numFmtId="0" fontId="0" fillId="0" borderId="0" xfId="0" applyFont="1" applyFill="1" applyAlignment="1">
      <alignment/>
    </xf>
    <xf numFmtId="0" fontId="18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8" fillId="33" borderId="18" xfId="0" applyFont="1" applyFill="1" applyBorder="1" applyAlignment="1">
      <alignment/>
    </xf>
    <xf numFmtId="0" fontId="0" fillId="33" borderId="0" xfId="0" applyFill="1" applyBorder="1" applyAlignment="1">
      <alignment horizontal="center"/>
    </xf>
    <xf numFmtId="0" fontId="0" fillId="33" borderId="0" xfId="0" applyFill="1" applyBorder="1" applyAlignment="1">
      <alignment/>
    </xf>
    <xf numFmtId="2" fontId="1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2" fontId="10" fillId="0" borderId="0" xfId="0" applyNumberFormat="1" applyFont="1" applyBorder="1" applyAlignment="1">
      <alignment/>
    </xf>
    <xf numFmtId="164" fontId="54" fillId="34" borderId="19" xfId="0" applyNumberFormat="1" applyFont="1" applyFill="1" applyBorder="1" applyAlignment="1">
      <alignment vertical="center"/>
    </xf>
    <xf numFmtId="0" fontId="54" fillId="35" borderId="20" xfId="0" applyFont="1" applyFill="1" applyBorder="1" applyAlignment="1">
      <alignment/>
    </xf>
    <xf numFmtId="2" fontId="54" fillId="35" borderId="21" xfId="0" applyNumberFormat="1" applyFont="1" applyFill="1" applyBorder="1" applyAlignment="1">
      <alignment/>
    </xf>
    <xf numFmtId="2" fontId="54" fillId="35" borderId="22" xfId="0" applyNumberFormat="1" applyFont="1" applyFill="1" applyBorder="1" applyAlignment="1">
      <alignment/>
    </xf>
    <xf numFmtId="0" fontId="54" fillId="35" borderId="21" xfId="0" applyFont="1" applyFill="1" applyBorder="1" applyAlignment="1">
      <alignment/>
    </xf>
    <xf numFmtId="0" fontId="17" fillId="33" borderId="23" xfId="0" applyFont="1" applyFill="1" applyBorder="1" applyAlignment="1">
      <alignment/>
    </xf>
    <xf numFmtId="164" fontId="6" fillId="35" borderId="0" xfId="0" applyNumberFormat="1" applyFont="1" applyFill="1" applyBorder="1" applyAlignment="1" applyProtection="1">
      <alignment/>
      <protection hidden="1" locked="0"/>
    </xf>
    <xf numFmtId="164" fontId="6" fillId="35" borderId="24" xfId="0" applyNumberFormat="1" applyFont="1" applyFill="1" applyBorder="1" applyAlignment="1">
      <alignment/>
    </xf>
    <xf numFmtId="164" fontId="6" fillId="34" borderId="25" xfId="0" applyNumberFormat="1" applyFont="1" applyFill="1" applyBorder="1" applyAlignment="1" applyProtection="1">
      <alignment/>
      <protection hidden="1" locked="0"/>
    </xf>
    <xf numFmtId="0" fontId="6" fillId="34" borderId="24" xfId="0" applyFont="1" applyFill="1" applyBorder="1" applyAlignment="1">
      <alignment/>
    </xf>
    <xf numFmtId="164" fontId="6" fillId="35" borderId="26" xfId="0" applyNumberFormat="1" applyFont="1" applyFill="1" applyBorder="1" applyAlignment="1" applyProtection="1">
      <alignment/>
      <protection hidden="1" locked="0"/>
    </xf>
    <xf numFmtId="164" fontId="6" fillId="35" borderId="27" xfId="0" applyNumberFormat="1" applyFont="1" applyFill="1" applyBorder="1" applyAlignment="1">
      <alignment/>
    </xf>
    <xf numFmtId="164" fontId="6" fillId="34" borderId="28" xfId="0" applyNumberFormat="1" applyFont="1" applyFill="1" applyBorder="1" applyAlignment="1">
      <alignment vertical="center"/>
    </xf>
    <xf numFmtId="0" fontId="6" fillId="34" borderId="27" xfId="0" applyFont="1" applyFill="1" applyBorder="1" applyAlignment="1">
      <alignment/>
    </xf>
    <xf numFmtId="2" fontId="54" fillId="35" borderId="29" xfId="0" applyNumberFormat="1" applyFont="1" applyFill="1" applyBorder="1" applyAlignment="1">
      <alignment/>
    </xf>
    <xf numFmtId="0" fontId="54" fillId="35" borderId="30" xfId="0" applyFont="1" applyFill="1" applyBorder="1" applyAlignment="1">
      <alignment/>
    </xf>
    <xf numFmtId="164" fontId="54" fillId="34" borderId="31" xfId="0" applyNumberFormat="1" applyFont="1" applyFill="1" applyBorder="1" applyAlignment="1">
      <alignment vertical="center"/>
    </xf>
    <xf numFmtId="2" fontId="54" fillId="35" borderId="30" xfId="0" applyNumberFormat="1" applyFont="1" applyFill="1" applyBorder="1" applyAlignment="1">
      <alignment/>
    </xf>
    <xf numFmtId="0" fontId="54" fillId="35" borderId="32" xfId="0" applyFont="1" applyFill="1" applyBorder="1" applyAlignment="1">
      <alignment/>
    </xf>
    <xf numFmtId="0" fontId="10" fillId="33" borderId="33" xfId="0" applyFont="1" applyFill="1" applyBorder="1" applyAlignment="1">
      <alignment horizontal="center"/>
    </xf>
    <xf numFmtId="0" fontId="10" fillId="33" borderId="34" xfId="0" applyFont="1" applyFill="1" applyBorder="1" applyAlignment="1">
      <alignment horizontal="center"/>
    </xf>
    <xf numFmtId="0" fontId="10" fillId="33" borderId="18" xfId="0" applyFont="1" applyFill="1" applyBorder="1" applyAlignment="1">
      <alignment horizontal="center"/>
    </xf>
    <xf numFmtId="0" fontId="9" fillId="33" borderId="33" xfId="0" applyFont="1" applyFill="1" applyBorder="1" applyAlignment="1">
      <alignment horizontal="center"/>
    </xf>
    <xf numFmtId="0" fontId="9" fillId="33" borderId="18" xfId="0" applyFont="1" applyFill="1" applyBorder="1" applyAlignment="1">
      <alignment horizontal="center"/>
    </xf>
    <xf numFmtId="0" fontId="16" fillId="33" borderId="25" xfId="0" applyFont="1" applyFill="1" applyBorder="1" applyAlignment="1">
      <alignment horizontal="center"/>
    </xf>
    <xf numFmtId="0" fontId="16" fillId="33" borderId="24" xfId="0" applyFont="1" applyFill="1" applyBorder="1" applyAlignment="1">
      <alignment horizontal="center"/>
    </xf>
    <xf numFmtId="0" fontId="6" fillId="33" borderId="23" xfId="0" applyFont="1" applyFill="1" applyBorder="1" applyAlignment="1">
      <alignment horizontal="center" vertical="center"/>
    </xf>
    <xf numFmtId="0" fontId="6" fillId="33" borderId="31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/>
    </xf>
    <xf numFmtId="0" fontId="0" fillId="33" borderId="33" xfId="0" applyFont="1" applyFill="1" applyBorder="1" applyAlignment="1">
      <alignment horizontal="center"/>
    </xf>
    <xf numFmtId="0" fontId="0" fillId="33" borderId="34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8" fillId="33" borderId="18" xfId="0" applyFont="1" applyFill="1" applyBorder="1" applyAlignment="1">
      <alignment horizontal="center"/>
    </xf>
    <xf numFmtId="0" fontId="6" fillId="33" borderId="33" xfId="0" applyFont="1" applyFill="1" applyBorder="1" applyAlignment="1">
      <alignment horizontal="center"/>
    </xf>
    <xf numFmtId="0" fontId="6" fillId="33" borderId="34" xfId="0" applyFont="1" applyFill="1" applyBorder="1" applyAlignment="1">
      <alignment horizontal="center"/>
    </xf>
    <xf numFmtId="0" fontId="6" fillId="33" borderId="18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33" borderId="35" xfId="0" applyFill="1" applyBorder="1" applyAlignment="1">
      <alignment/>
    </xf>
    <xf numFmtId="0" fontId="0" fillId="33" borderId="36" xfId="0" applyFill="1" applyBorder="1" applyAlignment="1">
      <alignment/>
    </xf>
    <xf numFmtId="0" fontId="0" fillId="33" borderId="37" xfId="0" applyFill="1" applyBorder="1" applyAlignment="1">
      <alignment/>
    </xf>
    <xf numFmtId="0" fontId="10" fillId="33" borderId="24" xfId="0" applyFont="1" applyFill="1" applyBorder="1" applyAlignment="1">
      <alignment/>
    </xf>
    <xf numFmtId="0" fontId="0" fillId="33" borderId="25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24" xfId="0" applyFill="1" applyBorder="1" applyAlignment="1">
      <alignment/>
    </xf>
    <xf numFmtId="0" fontId="8" fillId="33" borderId="33" xfId="0" applyFont="1" applyFill="1" applyBorder="1" applyAlignment="1">
      <alignment horizontal="center"/>
    </xf>
    <xf numFmtId="0" fontId="9" fillId="33" borderId="10" xfId="0" applyFont="1" applyFill="1" applyBorder="1" applyAlignment="1">
      <alignment/>
    </xf>
    <xf numFmtId="0" fontId="0" fillId="33" borderId="25" xfId="0" applyFill="1" applyBorder="1" applyAlignment="1">
      <alignment horizontal="center"/>
    </xf>
    <xf numFmtId="0" fontId="7" fillId="33" borderId="0" xfId="0" applyFont="1" applyFill="1" applyBorder="1" applyAlignment="1">
      <alignment/>
    </xf>
    <xf numFmtId="0" fontId="9" fillId="33" borderId="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0" fillId="33" borderId="29" xfId="0" applyFill="1" applyBorder="1" applyAlignment="1">
      <alignment/>
    </xf>
    <xf numFmtId="0" fontId="0" fillId="33" borderId="30" xfId="0" applyFill="1" applyBorder="1" applyAlignment="1">
      <alignment/>
    </xf>
    <xf numFmtId="0" fontId="0" fillId="33" borderId="32" xfId="0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561975</xdr:colOff>
      <xdr:row>2</xdr:row>
      <xdr:rowOff>9525</xdr:rowOff>
    </xdr:from>
    <xdr:to>
      <xdr:col>7</xdr:col>
      <xdr:colOff>733425</xdr:colOff>
      <xdr:row>11</xdr:row>
      <xdr:rowOff>38100</xdr:rowOff>
    </xdr:to>
    <xdr:sp>
      <xdr:nvSpPr>
        <xdr:cNvPr id="1" name="CuadroTexto 1"/>
        <xdr:cNvSpPr txBox="1">
          <a:spLocks noChangeArrowheads="1"/>
        </xdr:cNvSpPr>
      </xdr:nvSpPr>
      <xdr:spPr>
        <a:xfrm>
          <a:off x="561975" y="333375"/>
          <a:ext cx="5505450" cy="14859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 programa calcula las dimensiones del ramal de linea cortocircuitada en su extremo (para evitar radiaciones) y su punto de inserción en la línea principal para adaptar la impedancia de  la carga a a los 50 ohmios de la línea principal según la impedancia característica del ramal.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El prograpa proporciona dos soluciones que el usuario puede elegir según su criterio.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495300</xdr:colOff>
      <xdr:row>13</xdr:row>
      <xdr:rowOff>19050</xdr:rowOff>
    </xdr:from>
    <xdr:to>
      <xdr:col>7</xdr:col>
      <xdr:colOff>133350</xdr:colOff>
      <xdr:row>24</xdr:row>
      <xdr:rowOff>95250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5300" y="2266950"/>
          <a:ext cx="3609975" cy="1857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tabSelected="1" zoomScalePageLayoutView="0" workbookViewId="0" topLeftCell="A1">
      <selection activeCell="E15" sqref="E15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0"/>
  <sheetViews>
    <sheetView showGridLines="0" zoomScalePageLayoutView="0" workbookViewId="0" topLeftCell="A7">
      <selection activeCell="M17" sqref="M17"/>
    </sheetView>
  </sheetViews>
  <sheetFormatPr defaultColWidth="11.421875" defaultRowHeight="12.75"/>
  <cols>
    <col min="3" max="3" width="1.421875" style="0" customWidth="1"/>
    <col min="4" max="4" width="11.7109375" style="0" bestFit="1" customWidth="1"/>
    <col min="5" max="5" width="16.421875" style="0" customWidth="1"/>
    <col min="6" max="6" width="4.57421875" style="0" customWidth="1"/>
    <col min="7" max="7" width="2.57421875" style="0" customWidth="1"/>
    <col min="8" max="8" width="11.28125" style="0" customWidth="1"/>
    <col min="9" max="9" width="4.421875" style="0" customWidth="1"/>
    <col min="10" max="10" width="7.421875" style="0" customWidth="1"/>
    <col min="12" max="12" width="8.140625" style="0" customWidth="1"/>
  </cols>
  <sheetData>
    <row r="1" spans="1:11" ht="13.5" thickBot="1">
      <c r="A1" s="67"/>
      <c r="B1" s="68"/>
      <c r="C1" s="68"/>
      <c r="D1" s="68"/>
      <c r="E1" s="68"/>
      <c r="F1" s="68"/>
      <c r="G1" s="68"/>
      <c r="H1" s="68"/>
      <c r="I1" s="68"/>
      <c r="J1" s="69"/>
      <c r="K1" s="9"/>
    </row>
    <row r="2" spans="1:12" ht="13.5" thickBot="1">
      <c r="A2" s="49" t="s">
        <v>22</v>
      </c>
      <c r="B2" s="50"/>
      <c r="C2" s="50"/>
      <c r="D2" s="50"/>
      <c r="E2" s="50"/>
      <c r="F2" s="50"/>
      <c r="G2" s="50"/>
      <c r="H2" s="50"/>
      <c r="I2" s="51"/>
      <c r="J2" s="70"/>
      <c r="K2" s="10"/>
      <c r="L2" s="8"/>
    </row>
    <row r="3" spans="1:13" ht="14.25" thickBot="1">
      <c r="A3" s="71"/>
      <c r="B3" s="72"/>
      <c r="C3" s="72"/>
      <c r="D3" s="72"/>
      <c r="E3" s="72"/>
      <c r="F3" s="72"/>
      <c r="G3" s="72"/>
      <c r="H3" s="72"/>
      <c r="I3" s="72"/>
      <c r="J3" s="73"/>
      <c r="K3" s="9"/>
      <c r="L3" s="21"/>
      <c r="M3" s="22"/>
    </row>
    <row r="4" spans="1:13" ht="14.25" thickBot="1">
      <c r="A4" s="74" t="s">
        <v>18</v>
      </c>
      <c r="B4" s="62"/>
      <c r="C4" s="72"/>
      <c r="D4" s="72"/>
      <c r="E4" s="72"/>
      <c r="F4" s="72"/>
      <c r="G4" s="72"/>
      <c r="H4" s="72"/>
      <c r="I4" s="72"/>
      <c r="J4" s="73"/>
      <c r="K4" s="9"/>
      <c r="L4" s="21"/>
      <c r="M4" s="22"/>
    </row>
    <row r="5" spans="1:13" ht="14.25" thickBot="1">
      <c r="A5" s="75" t="s">
        <v>28</v>
      </c>
      <c r="B5" s="24">
        <v>21</v>
      </c>
      <c r="C5" s="72"/>
      <c r="D5" s="72"/>
      <c r="E5" s="72"/>
      <c r="F5" s="72"/>
      <c r="G5" s="72"/>
      <c r="H5" s="72"/>
      <c r="I5" s="72"/>
      <c r="J5" s="73"/>
      <c r="K5" s="9"/>
      <c r="L5" s="21"/>
      <c r="M5" s="22"/>
    </row>
    <row r="6" spans="1:16" ht="13.5" thickBot="1">
      <c r="A6" s="75" t="s">
        <v>32</v>
      </c>
      <c r="B6" s="24">
        <v>0.66</v>
      </c>
      <c r="C6" s="72"/>
      <c r="D6" s="63" t="s">
        <v>12</v>
      </c>
      <c r="E6" s="64"/>
      <c r="F6" s="64"/>
      <c r="G6" s="64"/>
      <c r="H6" s="64"/>
      <c r="I6" s="65"/>
      <c r="J6" s="73"/>
      <c r="K6" s="20"/>
      <c r="L6" s="23"/>
      <c r="M6" s="23"/>
      <c r="N6" s="23"/>
      <c r="O6" s="23"/>
      <c r="P6" s="23"/>
    </row>
    <row r="7" spans="1:16" ht="13.5" thickBot="1">
      <c r="A7" s="52" t="s">
        <v>2</v>
      </c>
      <c r="B7" s="53"/>
      <c r="C7" s="72"/>
      <c r="D7" s="11"/>
      <c r="E7" s="54" t="s">
        <v>13</v>
      </c>
      <c r="F7" s="55"/>
      <c r="G7" s="35" t="s">
        <v>25</v>
      </c>
      <c r="H7" s="54" t="s">
        <v>14</v>
      </c>
      <c r="I7" s="55"/>
      <c r="J7" s="73"/>
      <c r="K7" s="20"/>
      <c r="L7" s="23"/>
      <c r="M7" s="23"/>
      <c r="N7" s="23"/>
      <c r="O7" s="23"/>
      <c r="P7" s="23"/>
    </row>
    <row r="8" spans="1:16" ht="12.75">
      <c r="A8" s="12" t="s">
        <v>19</v>
      </c>
      <c r="B8" s="13" t="s">
        <v>20</v>
      </c>
      <c r="C8" s="72"/>
      <c r="D8" s="56" t="s">
        <v>23</v>
      </c>
      <c r="E8" s="40">
        <f>calculos!H14</f>
        <v>0.1766621847620242</v>
      </c>
      <c r="F8" s="41" t="s">
        <v>8</v>
      </c>
      <c r="G8" s="42" t="s">
        <v>25</v>
      </c>
      <c r="H8" s="40">
        <f>calculos!H18</f>
        <v>0.02276773648157419</v>
      </c>
      <c r="I8" s="43" t="s">
        <v>8</v>
      </c>
      <c r="J8" s="73"/>
      <c r="K8" s="20"/>
      <c r="L8" s="23"/>
      <c r="M8" s="23"/>
      <c r="N8" s="23"/>
      <c r="O8" s="23"/>
      <c r="P8" s="23"/>
    </row>
    <row r="9" spans="1:16" ht="13.5" thickBot="1">
      <c r="A9" s="16">
        <v>10</v>
      </c>
      <c r="B9" s="17">
        <v>-150</v>
      </c>
      <c r="C9" s="72"/>
      <c r="D9" s="57"/>
      <c r="E9" s="44">
        <f>calculos!I14</f>
        <v>1.6656720277562282</v>
      </c>
      <c r="F9" s="45" t="s">
        <v>33</v>
      </c>
      <c r="G9" s="46" t="s">
        <v>25</v>
      </c>
      <c r="H9" s="47">
        <f>calculos!I18</f>
        <v>0.2146672296834138</v>
      </c>
      <c r="I9" s="48" t="s">
        <v>33</v>
      </c>
      <c r="J9" s="73"/>
      <c r="K9" s="20"/>
      <c r="L9" s="23"/>
      <c r="M9" s="23"/>
      <c r="N9" s="23"/>
      <c r="O9" s="23"/>
      <c r="P9" s="23"/>
    </row>
    <row r="10" spans="1:16" ht="13.5" thickBot="1">
      <c r="A10" s="71"/>
      <c r="B10" s="72"/>
      <c r="C10" s="72"/>
      <c r="D10" s="56" t="s">
        <v>24</v>
      </c>
      <c r="E10" s="36">
        <f>calculos!H15</f>
        <v>0.22130218561439424</v>
      </c>
      <c r="F10" s="37" t="s">
        <v>8</v>
      </c>
      <c r="G10" s="15" t="s">
        <v>25</v>
      </c>
      <c r="H10" s="38">
        <f>calculos!H19</f>
        <v>0.47723226351842585</v>
      </c>
      <c r="I10" s="39" t="s">
        <v>8</v>
      </c>
      <c r="J10" s="73"/>
      <c r="K10" s="20"/>
      <c r="L10" s="23"/>
      <c r="M10" s="23"/>
      <c r="N10" s="23"/>
      <c r="O10" s="23"/>
      <c r="P10" s="23"/>
    </row>
    <row r="11" spans="1:16" ht="14.25" thickBot="1">
      <c r="A11" s="14" t="s">
        <v>21</v>
      </c>
      <c r="B11" s="18">
        <v>50</v>
      </c>
      <c r="C11" s="72"/>
      <c r="D11" s="58"/>
      <c r="E11" s="33">
        <f>calculos!I15</f>
        <v>2.0865634643642887</v>
      </c>
      <c r="F11" s="34" t="s">
        <v>33</v>
      </c>
      <c r="G11" s="30" t="s">
        <v>25</v>
      </c>
      <c r="H11" s="32">
        <f>calculos!I19</f>
        <v>4.499618484602301</v>
      </c>
      <c r="I11" s="31" t="s">
        <v>33</v>
      </c>
      <c r="J11" s="73"/>
      <c r="K11" s="20"/>
      <c r="L11" s="19"/>
      <c r="M11" s="23"/>
      <c r="N11" s="23"/>
      <c r="O11" s="23"/>
      <c r="P11" s="23"/>
    </row>
    <row r="12" spans="1:16" ht="13.5" thickBot="1">
      <c r="A12" s="76"/>
      <c r="B12" s="25"/>
      <c r="C12" s="26"/>
      <c r="D12" s="59" t="s">
        <v>29</v>
      </c>
      <c r="E12" s="60"/>
      <c r="F12" s="60"/>
      <c r="G12" s="60"/>
      <c r="H12" s="60"/>
      <c r="I12" s="61"/>
      <c r="J12" s="73"/>
      <c r="K12" s="20"/>
      <c r="L12" s="23"/>
      <c r="M12" s="23"/>
      <c r="N12" s="23"/>
      <c r="O12" s="23"/>
      <c r="P12" s="23"/>
    </row>
    <row r="13" spans="1:16" ht="12.75">
      <c r="A13" s="71"/>
      <c r="B13" s="72"/>
      <c r="C13" s="72"/>
      <c r="D13" s="72"/>
      <c r="E13" s="72"/>
      <c r="F13" s="77"/>
      <c r="G13" s="72"/>
      <c r="H13" s="72"/>
      <c r="I13" s="72"/>
      <c r="J13" s="73"/>
      <c r="K13" s="20"/>
      <c r="L13" s="23"/>
      <c r="M13" s="23"/>
      <c r="N13" s="23"/>
      <c r="O13" s="23"/>
      <c r="P13" s="23"/>
    </row>
    <row r="14" spans="1:16" ht="12.75">
      <c r="A14" s="71"/>
      <c r="B14" s="72"/>
      <c r="C14" s="72"/>
      <c r="D14" s="72"/>
      <c r="E14" s="72"/>
      <c r="F14" s="78"/>
      <c r="G14" s="72"/>
      <c r="H14" s="72"/>
      <c r="I14" s="72"/>
      <c r="J14" s="73"/>
      <c r="K14" s="20"/>
      <c r="L14" s="23"/>
      <c r="M14" s="23"/>
      <c r="N14" s="23"/>
      <c r="O14" s="23"/>
      <c r="P14" s="23"/>
    </row>
    <row r="15" spans="1:16" ht="12.75">
      <c r="A15" s="71"/>
      <c r="B15" s="72"/>
      <c r="C15" s="72"/>
      <c r="D15" s="72"/>
      <c r="E15" s="72"/>
      <c r="F15" s="79"/>
      <c r="G15" s="72"/>
      <c r="H15" s="72"/>
      <c r="I15" s="72"/>
      <c r="J15" s="73"/>
      <c r="K15" s="20"/>
      <c r="L15" s="23"/>
      <c r="M15" s="23"/>
      <c r="N15" s="23"/>
      <c r="O15" s="23"/>
      <c r="P15" s="23"/>
    </row>
    <row r="16" spans="1:16" ht="12.75">
      <c r="A16" s="71"/>
      <c r="B16" s="72"/>
      <c r="C16" s="72"/>
      <c r="D16" s="80"/>
      <c r="E16" s="80"/>
      <c r="F16" s="79"/>
      <c r="G16" s="72"/>
      <c r="H16" s="72"/>
      <c r="I16" s="72"/>
      <c r="J16" s="73"/>
      <c r="K16" s="20"/>
      <c r="L16" s="23"/>
      <c r="M16" s="23"/>
      <c r="N16" s="23"/>
      <c r="O16" s="23"/>
      <c r="P16" s="23"/>
    </row>
    <row r="17" spans="1:16" ht="12.75">
      <c r="A17" s="71"/>
      <c r="B17" s="72"/>
      <c r="C17" s="72"/>
      <c r="D17" s="72"/>
      <c r="E17" s="72"/>
      <c r="F17" s="77"/>
      <c r="G17" s="72"/>
      <c r="H17" s="72"/>
      <c r="I17" s="72"/>
      <c r="J17" s="73"/>
      <c r="K17" s="20"/>
      <c r="L17" s="23"/>
      <c r="M17" s="23"/>
      <c r="N17" s="23"/>
      <c r="O17" s="23"/>
      <c r="P17" s="23"/>
    </row>
    <row r="18" spans="1:16" ht="12.75">
      <c r="A18" s="71"/>
      <c r="B18" s="72"/>
      <c r="C18" s="72"/>
      <c r="D18" s="72"/>
      <c r="E18" s="72"/>
      <c r="F18" s="78"/>
      <c r="G18" s="72"/>
      <c r="H18" s="72"/>
      <c r="I18" s="72"/>
      <c r="J18" s="73"/>
      <c r="K18" s="20"/>
      <c r="L18" s="23"/>
      <c r="M18" s="23"/>
      <c r="N18" s="23"/>
      <c r="O18" s="23"/>
      <c r="P18" s="23"/>
    </row>
    <row r="19" spans="1:16" ht="12.75">
      <c r="A19" s="71"/>
      <c r="B19" s="72"/>
      <c r="C19" s="72"/>
      <c r="D19" s="72"/>
      <c r="E19" s="72"/>
      <c r="F19" s="72"/>
      <c r="G19" s="72"/>
      <c r="H19" s="72"/>
      <c r="I19" s="72"/>
      <c r="J19" s="73"/>
      <c r="K19" s="20"/>
      <c r="L19" s="23"/>
      <c r="M19" s="23"/>
      <c r="N19" s="23"/>
      <c r="O19" s="23"/>
      <c r="P19" s="23"/>
    </row>
    <row r="20" spans="1:16" ht="12.75">
      <c r="A20" s="71"/>
      <c r="B20" s="72"/>
      <c r="C20" s="72"/>
      <c r="D20" s="72"/>
      <c r="E20" s="72"/>
      <c r="F20" s="72"/>
      <c r="G20" s="72"/>
      <c r="H20" s="72"/>
      <c r="I20" s="72"/>
      <c r="J20" s="73"/>
      <c r="K20" s="20"/>
      <c r="L20" s="23"/>
      <c r="M20" s="23"/>
      <c r="N20" s="23"/>
      <c r="O20" s="23"/>
      <c r="P20" s="23"/>
    </row>
    <row r="21" spans="1:16" ht="12.75">
      <c r="A21" s="71"/>
      <c r="B21" s="72"/>
      <c r="C21" s="72"/>
      <c r="D21" s="72"/>
      <c r="E21" s="72"/>
      <c r="F21" s="72"/>
      <c r="G21" s="72"/>
      <c r="H21" s="72"/>
      <c r="I21" s="72"/>
      <c r="J21" s="73"/>
      <c r="K21" s="20"/>
      <c r="L21" s="23"/>
      <c r="M21" s="23"/>
      <c r="N21" s="23"/>
      <c r="O21" s="23"/>
      <c r="P21" s="23"/>
    </row>
    <row r="22" spans="1:16" ht="12.75">
      <c r="A22" s="71"/>
      <c r="B22" s="72"/>
      <c r="C22" s="72"/>
      <c r="D22" s="72"/>
      <c r="E22" s="72"/>
      <c r="F22" s="72"/>
      <c r="G22" s="72"/>
      <c r="H22" s="72"/>
      <c r="I22" s="72"/>
      <c r="J22" s="73"/>
      <c r="K22" s="20"/>
      <c r="L22" s="23"/>
      <c r="M22" s="23"/>
      <c r="N22" s="23"/>
      <c r="O22" s="23"/>
      <c r="P22" s="23"/>
    </row>
    <row r="23" spans="1:16" ht="12.75">
      <c r="A23" s="71"/>
      <c r="B23" s="72"/>
      <c r="C23" s="72"/>
      <c r="D23" s="72"/>
      <c r="E23" s="72"/>
      <c r="F23" s="72"/>
      <c r="G23" s="72"/>
      <c r="H23" s="72"/>
      <c r="I23" s="72"/>
      <c r="J23" s="73"/>
      <c r="K23" s="20"/>
      <c r="L23" s="23"/>
      <c r="M23" s="23"/>
      <c r="N23" s="23"/>
      <c r="O23" s="23"/>
      <c r="P23" s="23"/>
    </row>
    <row r="24" spans="1:16" ht="12.75">
      <c r="A24" s="71"/>
      <c r="B24" s="72"/>
      <c r="C24" s="72"/>
      <c r="D24" s="72"/>
      <c r="E24" s="72"/>
      <c r="F24" s="72"/>
      <c r="G24" s="72"/>
      <c r="H24" s="72"/>
      <c r="I24" s="72"/>
      <c r="J24" s="73"/>
      <c r="K24" s="20"/>
      <c r="L24" s="23"/>
      <c r="M24" s="23"/>
      <c r="N24" s="23"/>
      <c r="O24" s="23"/>
      <c r="P24" s="23"/>
    </row>
    <row r="25" spans="1:16" ht="12.75">
      <c r="A25" s="71"/>
      <c r="B25" s="72"/>
      <c r="C25" s="72"/>
      <c r="D25" s="72"/>
      <c r="E25" s="72"/>
      <c r="F25" s="72"/>
      <c r="G25" s="72"/>
      <c r="H25" s="72"/>
      <c r="I25" s="72"/>
      <c r="J25" s="73"/>
      <c r="K25" s="20"/>
      <c r="L25" s="23"/>
      <c r="M25" s="23"/>
      <c r="N25" s="23"/>
      <c r="O25" s="23"/>
      <c r="P25" s="23"/>
    </row>
    <row r="26" spans="1:16" ht="13.5" thickBot="1">
      <c r="A26" s="81"/>
      <c r="B26" s="82"/>
      <c r="C26" s="82"/>
      <c r="D26" s="82"/>
      <c r="E26" s="82"/>
      <c r="F26" s="82"/>
      <c r="G26" s="82"/>
      <c r="H26" s="82"/>
      <c r="I26" s="82"/>
      <c r="J26" s="83"/>
      <c r="K26" s="20"/>
      <c r="L26" s="23"/>
      <c r="M26" s="23"/>
      <c r="N26" s="23"/>
      <c r="O26" s="23"/>
      <c r="P26" s="23"/>
    </row>
    <row r="27" spans="1:16" ht="12.75">
      <c r="A27" s="9"/>
      <c r="B27" s="9"/>
      <c r="C27" s="9"/>
      <c r="D27" s="9"/>
      <c r="E27" s="9"/>
      <c r="F27" s="9"/>
      <c r="G27" s="9"/>
      <c r="H27" s="9"/>
      <c r="I27" s="9"/>
      <c r="J27" s="9"/>
      <c r="K27" s="20"/>
      <c r="L27" s="23"/>
      <c r="M27" s="23"/>
      <c r="N27" s="23"/>
      <c r="O27" s="23"/>
      <c r="P27" s="23"/>
    </row>
    <row r="28" spans="11:16" ht="12.75">
      <c r="K28" s="23"/>
      <c r="L28" s="23"/>
      <c r="M28" s="23"/>
      <c r="N28" s="23"/>
      <c r="O28" s="23"/>
      <c r="P28" s="23"/>
    </row>
    <row r="29" spans="11:16" ht="12.75">
      <c r="K29" s="23"/>
      <c r="L29" s="23"/>
      <c r="M29" s="23"/>
      <c r="N29" s="23"/>
      <c r="O29" s="23"/>
      <c r="P29" s="23"/>
    </row>
    <row r="30" spans="11:16" ht="12.75">
      <c r="K30" s="23"/>
      <c r="L30" s="23"/>
      <c r="M30" s="23"/>
      <c r="N30" s="23"/>
      <c r="O30" s="23"/>
      <c r="P30" s="23"/>
    </row>
    <row r="31" spans="11:16" ht="12.75">
      <c r="K31" s="23"/>
      <c r="L31" s="23"/>
      <c r="M31" s="23"/>
      <c r="N31" s="23"/>
      <c r="O31" s="23"/>
      <c r="P31" s="23"/>
    </row>
    <row r="32" spans="11:16" ht="12.75">
      <c r="K32" s="23"/>
      <c r="L32" s="23"/>
      <c r="M32" s="23"/>
      <c r="N32" s="23"/>
      <c r="O32" s="23"/>
      <c r="P32" s="23"/>
    </row>
    <row r="33" spans="11:16" ht="12.75">
      <c r="K33" s="23"/>
      <c r="L33" s="23"/>
      <c r="M33" s="23"/>
      <c r="N33" s="23"/>
      <c r="O33" s="23"/>
      <c r="P33" s="23"/>
    </row>
    <row r="34" spans="11:16" ht="12.75">
      <c r="K34" s="23"/>
      <c r="L34" s="23"/>
      <c r="M34" s="23"/>
      <c r="N34" s="23"/>
      <c r="O34" s="23"/>
      <c r="P34" s="23"/>
    </row>
    <row r="35" spans="11:16" ht="12.75">
      <c r="K35" s="23"/>
      <c r="L35" s="23"/>
      <c r="M35" s="23"/>
      <c r="N35" s="23"/>
      <c r="O35" s="23"/>
      <c r="P35" s="23"/>
    </row>
    <row r="36" spans="11:16" ht="12.75">
      <c r="K36" s="23"/>
      <c r="L36" s="23"/>
      <c r="M36" s="23"/>
      <c r="N36" s="23"/>
      <c r="O36" s="23"/>
      <c r="P36" s="23"/>
    </row>
    <row r="37" spans="11:16" ht="12.75">
      <c r="K37" s="23"/>
      <c r="L37" s="23"/>
      <c r="M37" s="23"/>
      <c r="N37" s="23"/>
      <c r="O37" s="23"/>
      <c r="P37" s="23"/>
    </row>
    <row r="38" spans="11:16" ht="12.75">
      <c r="K38" s="23"/>
      <c r="L38" s="23"/>
      <c r="M38" s="23"/>
      <c r="N38" s="23"/>
      <c r="O38" s="23"/>
      <c r="P38" s="23"/>
    </row>
    <row r="39" spans="11:16" ht="12.75">
      <c r="K39" s="23"/>
      <c r="L39" s="23"/>
      <c r="M39" s="23"/>
      <c r="N39" s="23"/>
      <c r="O39" s="23"/>
      <c r="P39" s="23"/>
    </row>
    <row r="40" spans="11:16" ht="12.75">
      <c r="K40" s="23"/>
      <c r="L40" s="23"/>
      <c r="M40" s="23"/>
      <c r="N40" s="23"/>
      <c r="O40" s="23"/>
      <c r="P40" s="23"/>
    </row>
    <row r="41" spans="11:16" ht="12.75">
      <c r="K41" s="23"/>
      <c r="L41" s="23"/>
      <c r="M41" s="23"/>
      <c r="N41" s="23"/>
      <c r="O41" s="23"/>
      <c r="P41" s="23"/>
    </row>
    <row r="42" spans="11:16" ht="12.75">
      <c r="K42" s="23"/>
      <c r="L42" s="23"/>
      <c r="M42" s="23"/>
      <c r="N42" s="23"/>
      <c r="O42" s="23"/>
      <c r="P42" s="23"/>
    </row>
    <row r="43" spans="11:16" ht="12.75">
      <c r="K43" s="23"/>
      <c r="L43" s="23"/>
      <c r="M43" s="23"/>
      <c r="N43" s="23"/>
      <c r="O43" s="23"/>
      <c r="P43" s="23"/>
    </row>
    <row r="44" spans="11:16" ht="12.75">
      <c r="K44" s="23"/>
      <c r="L44" s="23"/>
      <c r="M44" s="23"/>
      <c r="N44" s="23"/>
      <c r="O44" s="23"/>
      <c r="P44" s="23"/>
    </row>
    <row r="45" spans="11:16" ht="12.75">
      <c r="K45" s="23"/>
      <c r="L45" s="23"/>
      <c r="M45" s="23"/>
      <c r="N45" s="23"/>
      <c r="O45" s="23"/>
      <c r="P45" s="23"/>
    </row>
    <row r="46" spans="11:16" ht="12.75">
      <c r="K46" s="23"/>
      <c r="L46" s="23"/>
      <c r="M46" s="23"/>
      <c r="N46" s="23"/>
      <c r="O46" s="23"/>
      <c r="P46" s="23"/>
    </row>
    <row r="47" spans="11:16" ht="12.75">
      <c r="K47" s="23"/>
      <c r="L47" s="23"/>
      <c r="M47" s="23"/>
      <c r="N47" s="23"/>
      <c r="O47" s="23"/>
      <c r="P47" s="23"/>
    </row>
    <row r="48" spans="11:16" ht="12.75">
      <c r="K48" s="23"/>
      <c r="L48" s="23"/>
      <c r="M48" s="23"/>
      <c r="N48" s="23"/>
      <c r="O48" s="23"/>
      <c r="P48" s="23"/>
    </row>
    <row r="49" spans="11:16" ht="12.75">
      <c r="K49" s="23"/>
      <c r="L49" s="23"/>
      <c r="M49" s="23"/>
      <c r="N49" s="23"/>
      <c r="O49" s="23"/>
      <c r="P49" s="23"/>
    </row>
    <row r="50" spans="11:16" ht="12.75">
      <c r="K50" s="23"/>
      <c r="L50" s="23"/>
      <c r="M50" s="23"/>
      <c r="N50" s="23"/>
      <c r="O50" s="23"/>
      <c r="P50" s="23"/>
    </row>
  </sheetData>
  <sheetProtection selectLockedCells="1"/>
  <mergeCells count="9">
    <mergeCell ref="A2:I2"/>
    <mergeCell ref="A7:B7"/>
    <mergeCell ref="H7:I7"/>
    <mergeCell ref="D8:D9"/>
    <mergeCell ref="D10:D11"/>
    <mergeCell ref="D12:I12"/>
    <mergeCell ref="A4:B4"/>
    <mergeCell ref="E7:F7"/>
    <mergeCell ref="D6:I6"/>
  </mergeCells>
  <printOptions/>
  <pageMargins left="0.75" right="0.75" top="1" bottom="1" header="0" footer="0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E2:K19"/>
  <sheetViews>
    <sheetView showGridLines="0" zoomScalePageLayoutView="0" workbookViewId="0" topLeftCell="A1">
      <selection activeCell="G7" sqref="G7"/>
    </sheetView>
  </sheetViews>
  <sheetFormatPr defaultColWidth="11.421875" defaultRowHeight="12.75"/>
  <cols>
    <col min="5" max="5" width="16.140625" style="0" customWidth="1"/>
    <col min="7" max="7" width="11.7109375" style="0" bestFit="1" customWidth="1"/>
    <col min="9" max="9" width="11.57421875" style="2" customWidth="1"/>
  </cols>
  <sheetData>
    <row r="2" spans="5:6" ht="13.5">
      <c r="E2" s="19" t="s">
        <v>8</v>
      </c>
      <c r="F2">
        <f>300*'Datos y Resultados'!B6/'Datos y Resultados'!B5</f>
        <v>9.428571428571429</v>
      </c>
    </row>
    <row r="4" spans="6:7" ht="12.75">
      <c r="F4" s="66" t="s">
        <v>3</v>
      </c>
      <c r="G4" s="66"/>
    </row>
    <row r="5" spans="6:7" ht="12.75">
      <c r="F5" t="s">
        <v>0</v>
      </c>
      <c r="G5" t="s">
        <v>1</v>
      </c>
    </row>
    <row r="6" spans="5:7" ht="12.75">
      <c r="E6" s="23" t="s">
        <v>2</v>
      </c>
      <c r="F6">
        <f>'Datos y Resultados'!A9</f>
        <v>10</v>
      </c>
      <c r="G6">
        <f>'Datos y Resultados'!B9</f>
        <v>-150</v>
      </c>
    </row>
    <row r="7" spans="5:7" ht="12.75">
      <c r="E7" s="23" t="s">
        <v>3</v>
      </c>
      <c r="F7">
        <f>F6/50</f>
        <v>0.2</v>
      </c>
      <c r="G7">
        <f>G6/50</f>
        <v>-3</v>
      </c>
    </row>
    <row r="8" spans="5:6" ht="12.75">
      <c r="E8" s="23" t="s">
        <v>26</v>
      </c>
      <c r="F8" t="str">
        <f>_XLL.COMPLEJO(F7,G7,"j")</f>
        <v>0,2-3j</v>
      </c>
    </row>
    <row r="9" spans="5:6" ht="12.75">
      <c r="E9" s="23" t="s">
        <v>27</v>
      </c>
      <c r="F9" t="str">
        <f>_XLL.COMPLEJO(1,0,"j")</f>
        <v>1</v>
      </c>
    </row>
    <row r="10" spans="5:7" ht="12.75">
      <c r="E10" t="s">
        <v>5</v>
      </c>
      <c r="F10" s="1" t="s">
        <v>4</v>
      </c>
      <c r="G10" s="2" t="str">
        <f>_XLL.IM.DIV(_XLL.IM.SUM(F8,-F9),_XLL.IM.SUM(F8,F9))</f>
        <v>0,770114942528736-0,574712643678161j</v>
      </c>
    </row>
    <row r="11" spans="6:11" ht="12.75">
      <c r="F11" s="1" t="s">
        <v>6</v>
      </c>
      <c r="G11" s="3">
        <f>_XLL.IM.ABS(G10)</f>
        <v>0.9609222900472125</v>
      </c>
      <c r="H11" s="3"/>
      <c r="J11" s="3"/>
      <c r="K11" s="3"/>
    </row>
    <row r="12" spans="6:11" ht="12.75">
      <c r="F12" s="6" t="s">
        <v>15</v>
      </c>
      <c r="G12" s="3">
        <f>_XLL.IM.ANGULO(G10)</f>
        <v>-0.6411087688597057</v>
      </c>
      <c r="H12" s="3"/>
      <c r="J12" s="3"/>
      <c r="K12" s="3"/>
    </row>
    <row r="13" spans="7:11" ht="12.75">
      <c r="G13" s="7" t="s">
        <v>7</v>
      </c>
      <c r="H13" s="6" t="s">
        <v>16</v>
      </c>
      <c r="I13" s="27" t="s">
        <v>30</v>
      </c>
      <c r="J13" s="4"/>
      <c r="K13" s="7" t="s">
        <v>9</v>
      </c>
    </row>
    <row r="14" spans="7:11" ht="12.75">
      <c r="G14" s="3">
        <f>0.5*(calculos!G12+ACOS(-calculos!G11))</f>
        <v>1.1100012436309958</v>
      </c>
      <c r="H14" s="4">
        <f>IF(G14/2/PI()&lt;0,0.5+G14/2/PI(),G14/2/PI())</f>
        <v>0.1766621847620242</v>
      </c>
      <c r="I14" s="28">
        <f>H14*F2</f>
        <v>1.6656720277562282</v>
      </c>
      <c r="J14" s="4"/>
      <c r="K14" s="3">
        <f>H14*2*PI()</f>
        <v>1.1100012436309958</v>
      </c>
    </row>
    <row r="15" spans="5:11" ht="13.5">
      <c r="E15" s="19"/>
      <c r="G15" s="3">
        <f>0.5*(calculos!G12-ACOS(-calculos!G11))</f>
        <v>-1.7511100124907015</v>
      </c>
      <c r="H15" s="4">
        <f>IF(G15/2/PI()&lt;0,0.5+G15/2/PI(),G15/2/PI())</f>
        <v>0.22130218561439424</v>
      </c>
      <c r="I15" s="28">
        <f>H15*F2</f>
        <v>2.0865634643642887</v>
      </c>
      <c r="J15" s="4"/>
      <c r="K15" s="3">
        <f>H15*2*PI()</f>
        <v>1.3904826410990916</v>
      </c>
    </row>
    <row r="16" spans="7:11" ht="12.75">
      <c r="G16" s="3"/>
      <c r="H16" s="5"/>
      <c r="I16" s="29"/>
      <c r="J16" s="5"/>
      <c r="K16" s="3"/>
    </row>
    <row r="17" spans="7:11" ht="12.75">
      <c r="G17" s="7" t="s">
        <v>10</v>
      </c>
      <c r="H17" s="6" t="s">
        <v>17</v>
      </c>
      <c r="I17" s="27" t="s">
        <v>31</v>
      </c>
      <c r="J17" s="6"/>
      <c r="K17" s="7" t="s">
        <v>11</v>
      </c>
    </row>
    <row r="18" spans="7:11" ht="12.75">
      <c r="G18" s="3">
        <f>ATAN(-0.5*TAN(2*K14-calculos!G12))</f>
        <v>0.1430539073387636</v>
      </c>
      <c r="H18">
        <f>IF(G18/2/PI()&lt;0,0.5+G18/2/PI(),G18/2/PI())</f>
        <v>0.02276773648157419</v>
      </c>
      <c r="I18" s="2">
        <f>H18*F2</f>
        <v>0.2146672296834138</v>
      </c>
      <c r="K18" s="3">
        <f>H18*2*PI()</f>
        <v>0.1430539073387636</v>
      </c>
    </row>
    <row r="19" spans="7:11" ht="12.75">
      <c r="G19" s="3">
        <f>ATAN(-0.5*TAN(2*K15-calculos!G12))</f>
        <v>-0.14305390733876347</v>
      </c>
      <c r="H19">
        <f>IF(G19/2/PI()&lt;0,0.5+G19/2/PI(),G19/2/PI())</f>
        <v>0.47723226351842585</v>
      </c>
      <c r="I19" s="2">
        <f>H19*F2</f>
        <v>4.499618484602301</v>
      </c>
      <c r="K19" s="3">
        <f>H19*2*PI()</f>
        <v>2.99853874625103</v>
      </c>
    </row>
  </sheetData>
  <sheetProtection/>
  <mergeCells count="1">
    <mergeCell ref="F4:G4"/>
  </mergeCell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Armando</dc:creator>
  <cp:keywords/>
  <dc:description/>
  <cp:lastModifiedBy>Usuario de Windows</cp:lastModifiedBy>
  <dcterms:created xsi:type="dcterms:W3CDTF">2009-11-16T12:12:35Z</dcterms:created>
  <dcterms:modified xsi:type="dcterms:W3CDTF">2017-11-23T12:09:11Z</dcterms:modified>
  <cp:category/>
  <cp:version/>
  <cp:contentType/>
  <cp:contentStatus/>
</cp:coreProperties>
</file>